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9155" windowHeight="108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1" i="1"/>
  <c r="J16"/>
  <c r="J11"/>
  <c r="J30"/>
  <c r="K13"/>
  <c r="I13"/>
  <c r="G13"/>
  <c r="E13"/>
  <c r="H21" l="1"/>
  <c r="N16"/>
  <c r="P25"/>
  <c r="C42"/>
  <c r="AD120"/>
  <c r="AD118"/>
  <c r="AD115"/>
  <c r="AD110"/>
  <c r="AD107"/>
  <c r="AD100"/>
  <c r="AD98"/>
  <c r="AD93"/>
  <c r="AD86"/>
  <c r="AD83"/>
  <c r="AD81"/>
  <c r="AF120"/>
  <c r="AF118"/>
  <c r="AF115"/>
  <c r="AF110"/>
  <c r="AF107"/>
  <c r="AF100"/>
  <c r="AF98"/>
  <c r="AF93"/>
  <c r="AF86"/>
  <c r="AF83"/>
  <c r="AF81"/>
  <c r="AH120"/>
  <c r="AH118"/>
  <c r="AH115"/>
  <c r="AH110"/>
  <c r="AH107"/>
  <c r="AH100"/>
  <c r="AH98"/>
  <c r="AH93"/>
  <c r="AH86"/>
  <c r="AH83"/>
  <c r="AH81"/>
  <c r="Q81"/>
  <c r="N107" l="1"/>
  <c r="D66"/>
  <c r="F66"/>
  <c r="H66"/>
  <c r="J66"/>
  <c r="L66"/>
  <c r="N66"/>
  <c r="O66"/>
  <c r="Q66"/>
  <c r="S66"/>
  <c r="U66"/>
  <c r="W66"/>
  <c r="Y66"/>
  <c r="Z66"/>
  <c r="AD66"/>
  <c r="AF66"/>
  <c r="AH66"/>
  <c r="D55"/>
  <c r="F55"/>
  <c r="H55"/>
  <c r="J55"/>
  <c r="L55"/>
  <c r="N55"/>
  <c r="O55"/>
  <c r="Q55"/>
  <c r="S55"/>
  <c r="U55"/>
  <c r="W55"/>
  <c r="Y55"/>
  <c r="Z55"/>
  <c r="AB55"/>
  <c r="AD55"/>
  <c r="AF55"/>
  <c r="AH55"/>
  <c r="N42"/>
  <c r="O42"/>
  <c r="Q42"/>
  <c r="S42"/>
  <c r="U42"/>
  <c r="W42"/>
  <c r="Y42"/>
  <c r="Z42"/>
  <c r="AB42"/>
  <c r="AD42"/>
  <c r="AF42"/>
  <c r="AH42"/>
  <c r="D42"/>
  <c r="F42"/>
  <c r="H42"/>
  <c r="J42"/>
  <c r="L42"/>
  <c r="C55"/>
  <c r="AA122"/>
  <c r="AC122" s="1"/>
  <c r="AE122" s="1"/>
  <c r="AG122" s="1"/>
  <c r="AI122" s="1"/>
  <c r="AA121"/>
  <c r="AC121" s="1"/>
  <c r="AB120"/>
  <c r="Z120"/>
  <c r="Y120"/>
  <c r="AA119"/>
  <c r="AC119" s="1"/>
  <c r="AB118"/>
  <c r="AA118"/>
  <c r="Z118"/>
  <c r="Y118"/>
  <c r="AA117"/>
  <c r="AC117" s="1"/>
  <c r="AA116"/>
  <c r="AC116" s="1"/>
  <c r="AE116" s="1"/>
  <c r="AB115"/>
  <c r="Z115"/>
  <c r="Y115"/>
  <c r="AA114"/>
  <c r="AC114" s="1"/>
  <c r="AE114" s="1"/>
  <c r="AG114" s="1"/>
  <c r="AI114" s="1"/>
  <c r="AA113"/>
  <c r="AC113" s="1"/>
  <c r="AE113" s="1"/>
  <c r="AG113" s="1"/>
  <c r="AI113" s="1"/>
  <c r="AA112"/>
  <c r="AC112" s="1"/>
  <c r="AE112" s="1"/>
  <c r="AG112" s="1"/>
  <c r="AI112" s="1"/>
  <c r="AA111"/>
  <c r="AB110"/>
  <c r="Z110"/>
  <c r="Y110"/>
  <c r="AA109"/>
  <c r="AC109" s="1"/>
  <c r="AE109" s="1"/>
  <c r="AG109" s="1"/>
  <c r="AI109" s="1"/>
  <c r="AA108"/>
  <c r="AA107" s="1"/>
  <c r="AB107"/>
  <c r="Z107"/>
  <c r="Y107"/>
  <c r="AA106"/>
  <c r="AA105"/>
  <c r="AC105" s="1"/>
  <c r="AE105" s="1"/>
  <c r="AG105" s="1"/>
  <c r="AI105" s="1"/>
  <c r="AA104"/>
  <c r="AC104" s="1"/>
  <c r="AE104" s="1"/>
  <c r="AG104" s="1"/>
  <c r="AI104" s="1"/>
  <c r="AA103"/>
  <c r="AC103" s="1"/>
  <c r="AA102"/>
  <c r="AC102" s="1"/>
  <c r="AE102" s="1"/>
  <c r="AG102" s="1"/>
  <c r="AI102" s="1"/>
  <c r="AA101"/>
  <c r="AC101" s="1"/>
  <c r="AE101" s="1"/>
  <c r="AB100"/>
  <c r="Z100"/>
  <c r="Y100"/>
  <c r="AC99"/>
  <c r="AE99" s="1"/>
  <c r="AA99"/>
  <c r="AB98"/>
  <c r="AA98"/>
  <c r="Z98"/>
  <c r="Y98"/>
  <c r="AA97"/>
  <c r="AC97" s="1"/>
  <c r="AE97" s="1"/>
  <c r="AG97" s="1"/>
  <c r="AI97" s="1"/>
  <c r="AA96"/>
  <c r="AC96" s="1"/>
  <c r="AE96" s="1"/>
  <c r="AG96" s="1"/>
  <c r="AI96" s="1"/>
  <c r="AA95"/>
  <c r="AA94"/>
  <c r="AC94" s="1"/>
  <c r="AB93"/>
  <c r="Z93"/>
  <c r="Y93"/>
  <c r="AA92"/>
  <c r="AC92" s="1"/>
  <c r="AE92" s="1"/>
  <c r="AG92" s="1"/>
  <c r="AI92" s="1"/>
  <c r="AA91"/>
  <c r="AC91" s="1"/>
  <c r="AE91" s="1"/>
  <c r="AG91" s="1"/>
  <c r="AI91" s="1"/>
  <c r="AA90"/>
  <c r="AC90" s="1"/>
  <c r="AE90" s="1"/>
  <c r="AG90" s="1"/>
  <c r="AI90" s="1"/>
  <c r="AA89"/>
  <c r="AC89" s="1"/>
  <c r="AA88"/>
  <c r="AC88" s="1"/>
  <c r="AE88" s="1"/>
  <c r="AG88" s="1"/>
  <c r="AI88" s="1"/>
  <c r="AA87"/>
  <c r="AC87" s="1"/>
  <c r="AE87" s="1"/>
  <c r="AG87" s="1"/>
  <c r="AB86"/>
  <c r="Z86"/>
  <c r="Y86"/>
  <c r="AA85"/>
  <c r="AC85" s="1"/>
  <c r="AE85" s="1"/>
  <c r="AG85" s="1"/>
  <c r="AI85" s="1"/>
  <c r="AA84"/>
  <c r="AC84" s="1"/>
  <c r="AB83"/>
  <c r="Z83"/>
  <c r="Y83"/>
  <c r="AA82"/>
  <c r="AC82" s="1"/>
  <c r="AB81"/>
  <c r="Z81"/>
  <c r="Y81"/>
  <c r="AA80"/>
  <c r="AC80" s="1"/>
  <c r="AE80" s="1"/>
  <c r="AG80" s="1"/>
  <c r="AI80" s="1"/>
  <c r="AA79"/>
  <c r="AC79" s="1"/>
  <c r="AE79" s="1"/>
  <c r="AG79" s="1"/>
  <c r="AI79" s="1"/>
  <c r="AA78"/>
  <c r="AC78" s="1"/>
  <c r="AE78" s="1"/>
  <c r="AG78" s="1"/>
  <c r="AI78" s="1"/>
  <c r="AA77"/>
  <c r="AC77" s="1"/>
  <c r="AE77" s="1"/>
  <c r="AG77" s="1"/>
  <c r="AI77" s="1"/>
  <c r="AA76"/>
  <c r="AC76" s="1"/>
  <c r="AE76" s="1"/>
  <c r="AG76" s="1"/>
  <c r="AI76" s="1"/>
  <c r="AA75"/>
  <c r="AC75" s="1"/>
  <c r="AE75" s="1"/>
  <c r="AG75" s="1"/>
  <c r="AI75" s="1"/>
  <c r="AC74"/>
  <c r="AE74" s="1"/>
  <c r="AG74" s="1"/>
  <c r="AI74" s="1"/>
  <c r="AA74"/>
  <c r="AA73"/>
  <c r="AH72"/>
  <c r="AH71" s="1"/>
  <c r="AF72"/>
  <c r="AF71" s="1"/>
  <c r="AD72"/>
  <c r="AB72"/>
  <c r="Z72"/>
  <c r="Y72"/>
  <c r="AC70"/>
  <c r="AE70" s="1"/>
  <c r="AG70" s="1"/>
  <c r="AI70" s="1"/>
  <c r="AA70"/>
  <c r="AA69"/>
  <c r="AC69" s="1"/>
  <c r="AE69" s="1"/>
  <c r="AG69" s="1"/>
  <c r="AI69" s="1"/>
  <c r="AA68"/>
  <c r="AC68" s="1"/>
  <c r="AE68" s="1"/>
  <c r="AG68" s="1"/>
  <c r="AI68" s="1"/>
  <c r="AA67"/>
  <c r="AC67" s="1"/>
  <c r="AA65"/>
  <c r="AC65" s="1"/>
  <c r="AE65" s="1"/>
  <c r="AG65" s="1"/>
  <c r="AI65" s="1"/>
  <c r="AA64"/>
  <c r="AC64" s="1"/>
  <c r="AE64" s="1"/>
  <c r="AG64" s="1"/>
  <c r="AI64" s="1"/>
  <c r="AA63"/>
  <c r="AC63" s="1"/>
  <c r="AE63" s="1"/>
  <c r="AG63" s="1"/>
  <c r="AI63" s="1"/>
  <c r="AA62"/>
  <c r="AC62" s="1"/>
  <c r="AE62" s="1"/>
  <c r="AG62" s="1"/>
  <c r="AI62" s="1"/>
  <c r="AA61"/>
  <c r="AC61" s="1"/>
  <c r="AE61" s="1"/>
  <c r="AG61" s="1"/>
  <c r="AI61" s="1"/>
  <c r="AA60"/>
  <c r="AC60" s="1"/>
  <c r="AE60" s="1"/>
  <c r="AG60" s="1"/>
  <c r="AI60" s="1"/>
  <c r="AA59"/>
  <c r="AC59" s="1"/>
  <c r="AE59" s="1"/>
  <c r="AG59" s="1"/>
  <c r="AI59" s="1"/>
  <c r="AA58"/>
  <c r="AC58" s="1"/>
  <c r="AE58" s="1"/>
  <c r="AG58" s="1"/>
  <c r="AI58" s="1"/>
  <c r="AA57"/>
  <c r="AC57" s="1"/>
  <c r="AA56"/>
  <c r="AA54"/>
  <c r="AC54" s="1"/>
  <c r="AE54" s="1"/>
  <c r="AG54" s="1"/>
  <c r="AI54" s="1"/>
  <c r="AA53"/>
  <c r="AC53" s="1"/>
  <c r="AE53" s="1"/>
  <c r="AG53" s="1"/>
  <c r="AI53" s="1"/>
  <c r="AA52"/>
  <c r="AC52" s="1"/>
  <c r="AE52" s="1"/>
  <c r="AG52" s="1"/>
  <c r="AI52" s="1"/>
  <c r="AA51"/>
  <c r="AC51" s="1"/>
  <c r="AE51" s="1"/>
  <c r="AG51" s="1"/>
  <c r="AA50"/>
  <c r="AC50" s="1"/>
  <c r="AE50" s="1"/>
  <c r="AG50" s="1"/>
  <c r="AI50" s="1"/>
  <c r="AA49"/>
  <c r="AC49" s="1"/>
  <c r="AE49" s="1"/>
  <c r="AG49" s="1"/>
  <c r="AI49" s="1"/>
  <c r="AA48"/>
  <c r="AA47"/>
  <c r="AC47" s="1"/>
  <c r="AE47" s="1"/>
  <c r="AG47" s="1"/>
  <c r="AI47" s="1"/>
  <c r="AA46"/>
  <c r="AC46" s="1"/>
  <c r="AE46" s="1"/>
  <c r="AG46" s="1"/>
  <c r="AI46" s="1"/>
  <c r="AA45"/>
  <c r="AC45" s="1"/>
  <c r="AA44"/>
  <c r="AC44" s="1"/>
  <c r="AE44" s="1"/>
  <c r="AG44" s="1"/>
  <c r="AI44" s="1"/>
  <c r="AA43"/>
  <c r="AC43" s="1"/>
  <c r="AC41"/>
  <c r="AE41" s="1"/>
  <c r="AG41" s="1"/>
  <c r="AI41" s="1"/>
  <c r="AA41"/>
  <c r="AA40"/>
  <c r="AC40" s="1"/>
  <c r="AE40" s="1"/>
  <c r="AG40" s="1"/>
  <c r="AI40" s="1"/>
  <c r="AA39"/>
  <c r="AA38" s="1"/>
  <c r="AH38"/>
  <c r="AF38"/>
  <c r="AD38"/>
  <c r="AB38"/>
  <c r="AB37" s="1"/>
  <c r="AB36" s="1"/>
  <c r="Z38"/>
  <c r="Y38"/>
  <c r="AA35"/>
  <c r="AC35" s="1"/>
  <c r="AE35" s="1"/>
  <c r="AG35" s="1"/>
  <c r="AI35" s="1"/>
  <c r="AA34"/>
  <c r="AC34" s="1"/>
  <c r="AE34" s="1"/>
  <c r="AG34" s="1"/>
  <c r="AI34" s="1"/>
  <c r="AA33"/>
  <c r="AC33" s="1"/>
  <c r="AE33" s="1"/>
  <c r="AG33" s="1"/>
  <c r="AI33" s="1"/>
  <c r="AA32"/>
  <c r="AC32" s="1"/>
  <c r="AE32" s="1"/>
  <c r="AG32" s="1"/>
  <c r="AI32" s="1"/>
  <c r="AA31"/>
  <c r="AC31" s="1"/>
  <c r="AE31" s="1"/>
  <c r="AG31" s="1"/>
  <c r="AI31" s="1"/>
  <c r="Y30"/>
  <c r="AA30" s="1"/>
  <c r="AC30" s="1"/>
  <c r="AE30" s="1"/>
  <c r="AG30" s="1"/>
  <c r="AI30" s="1"/>
  <c r="AA29"/>
  <c r="AC29" s="1"/>
  <c r="AE29" s="1"/>
  <c r="AG29" s="1"/>
  <c r="AI29" s="1"/>
  <c r="AA28"/>
  <c r="AC28" s="1"/>
  <c r="AE28" s="1"/>
  <c r="AG28" s="1"/>
  <c r="AI28" s="1"/>
  <c r="AA27"/>
  <c r="AC27" s="1"/>
  <c r="AE27" s="1"/>
  <c r="AG27" s="1"/>
  <c r="AI27" s="1"/>
  <c r="AA26"/>
  <c r="AC26" s="1"/>
  <c r="AE26" s="1"/>
  <c r="AG26" s="1"/>
  <c r="AI26" s="1"/>
  <c r="AA25"/>
  <c r="AC25" s="1"/>
  <c r="AE25" s="1"/>
  <c r="AG25" s="1"/>
  <c r="AI25" s="1"/>
  <c r="AA24"/>
  <c r="AC24" s="1"/>
  <c r="AE24" s="1"/>
  <c r="AG24" s="1"/>
  <c r="AI24" s="1"/>
  <c r="AA23"/>
  <c r="AC23" s="1"/>
  <c r="AE23" s="1"/>
  <c r="AG23" s="1"/>
  <c r="AI23" s="1"/>
  <c r="Y21"/>
  <c r="AA21" s="1"/>
  <c r="AC21" s="1"/>
  <c r="AE21" s="1"/>
  <c r="AG21" s="1"/>
  <c r="AI21" s="1"/>
  <c r="AA20"/>
  <c r="AC20" s="1"/>
  <c r="AE20" s="1"/>
  <c r="AG20" s="1"/>
  <c r="AI20" s="1"/>
  <c r="AA19"/>
  <c r="AC19" s="1"/>
  <c r="AE19" s="1"/>
  <c r="AG19" s="1"/>
  <c r="AI19" s="1"/>
  <c r="AA18"/>
  <c r="AC18" s="1"/>
  <c r="AE18" s="1"/>
  <c r="AG18" s="1"/>
  <c r="AI18" s="1"/>
  <c r="AA17"/>
  <c r="AC17" s="1"/>
  <c r="AE17" s="1"/>
  <c r="AG17" s="1"/>
  <c r="AI17" s="1"/>
  <c r="Y16"/>
  <c r="AA16" s="1"/>
  <c r="AC16" s="1"/>
  <c r="AE16" s="1"/>
  <c r="AG16" s="1"/>
  <c r="AI16" s="1"/>
  <c r="AA15"/>
  <c r="AC15" s="1"/>
  <c r="AE15" s="1"/>
  <c r="AG15" s="1"/>
  <c r="AI15" s="1"/>
  <c r="AA14"/>
  <c r="AC14" s="1"/>
  <c r="AE14" s="1"/>
  <c r="AG14" s="1"/>
  <c r="AI14" s="1"/>
  <c r="AA12"/>
  <c r="AC12" s="1"/>
  <c r="AE12" s="1"/>
  <c r="AG12" s="1"/>
  <c r="AI12" s="1"/>
  <c r="Y11"/>
  <c r="AA11" s="1"/>
  <c r="AC11" s="1"/>
  <c r="AE11" s="1"/>
  <c r="AG11" s="1"/>
  <c r="AI11" s="1"/>
  <c r="AA10"/>
  <c r="AC10" s="1"/>
  <c r="AE10" s="1"/>
  <c r="AG10" s="1"/>
  <c r="AI10" s="1"/>
  <c r="AA9"/>
  <c r="AC9" s="1"/>
  <c r="AE9" s="1"/>
  <c r="AG9" s="1"/>
  <c r="AI9" s="1"/>
  <c r="AA8"/>
  <c r="AC8" s="1"/>
  <c r="AE8" s="1"/>
  <c r="AG8" s="1"/>
  <c r="AI8" s="1"/>
  <c r="AA7"/>
  <c r="AG7" s="1"/>
  <c r="AF6"/>
  <c r="AD6"/>
  <c r="AB6"/>
  <c r="Z6"/>
  <c r="P122"/>
  <c r="R122" s="1"/>
  <c r="T122" s="1"/>
  <c r="V122" s="1"/>
  <c r="X122" s="1"/>
  <c r="P121"/>
  <c r="P120" s="1"/>
  <c r="W120"/>
  <c r="U120"/>
  <c r="S120"/>
  <c r="Q120"/>
  <c r="O120"/>
  <c r="N120"/>
  <c r="P119"/>
  <c r="P118" s="1"/>
  <c r="W118"/>
  <c r="U118"/>
  <c r="S118"/>
  <c r="Q118"/>
  <c r="O118"/>
  <c r="N118"/>
  <c r="P117"/>
  <c r="R117" s="1"/>
  <c r="P116"/>
  <c r="W115"/>
  <c r="U115"/>
  <c r="S115"/>
  <c r="Q115"/>
  <c r="O115"/>
  <c r="N115"/>
  <c r="P114"/>
  <c r="R114" s="1"/>
  <c r="T114" s="1"/>
  <c r="V114" s="1"/>
  <c r="X114" s="1"/>
  <c r="P113"/>
  <c r="R113" s="1"/>
  <c r="T113" s="1"/>
  <c r="V113" s="1"/>
  <c r="X113" s="1"/>
  <c r="P112"/>
  <c r="R112" s="1"/>
  <c r="T112" s="1"/>
  <c r="V112" s="1"/>
  <c r="X112" s="1"/>
  <c r="P111"/>
  <c r="W110"/>
  <c r="U110"/>
  <c r="S110"/>
  <c r="Q110"/>
  <c r="O110"/>
  <c r="N110"/>
  <c r="P109"/>
  <c r="R109" s="1"/>
  <c r="P108"/>
  <c r="R108" s="1"/>
  <c r="T108" s="1"/>
  <c r="W107"/>
  <c r="U107"/>
  <c r="S107"/>
  <c r="Q107"/>
  <c r="O107"/>
  <c r="R106"/>
  <c r="T106" s="1"/>
  <c r="V106" s="1"/>
  <c r="X106" s="1"/>
  <c r="P106"/>
  <c r="P105"/>
  <c r="R105" s="1"/>
  <c r="T105" s="1"/>
  <c r="V105" s="1"/>
  <c r="X105" s="1"/>
  <c r="R104"/>
  <c r="T104" s="1"/>
  <c r="V104" s="1"/>
  <c r="X104" s="1"/>
  <c r="P104"/>
  <c r="P103"/>
  <c r="R103" s="1"/>
  <c r="T103" s="1"/>
  <c r="V103" s="1"/>
  <c r="X103" s="1"/>
  <c r="P102"/>
  <c r="R102" s="1"/>
  <c r="T102" s="1"/>
  <c r="V102" s="1"/>
  <c r="X102" s="1"/>
  <c r="P101"/>
  <c r="W100"/>
  <c r="U100"/>
  <c r="S100"/>
  <c r="Q100"/>
  <c r="O100"/>
  <c r="N100"/>
  <c r="P99"/>
  <c r="P98" s="1"/>
  <c r="W98"/>
  <c r="U98"/>
  <c r="S98"/>
  <c r="Q98"/>
  <c r="O98"/>
  <c r="N98"/>
  <c r="P97"/>
  <c r="R97" s="1"/>
  <c r="T97" s="1"/>
  <c r="V97" s="1"/>
  <c r="X97" s="1"/>
  <c r="P96"/>
  <c r="R96" s="1"/>
  <c r="T96" s="1"/>
  <c r="V96" s="1"/>
  <c r="X96" s="1"/>
  <c r="P95"/>
  <c r="R95" s="1"/>
  <c r="T95" s="1"/>
  <c r="V95" s="1"/>
  <c r="X95" s="1"/>
  <c r="P94"/>
  <c r="W93"/>
  <c r="U93"/>
  <c r="S93"/>
  <c r="Q93"/>
  <c r="O93"/>
  <c r="N93"/>
  <c r="P92"/>
  <c r="R92" s="1"/>
  <c r="T92" s="1"/>
  <c r="V92" s="1"/>
  <c r="X92" s="1"/>
  <c r="P91"/>
  <c r="R91" s="1"/>
  <c r="T91" s="1"/>
  <c r="V91" s="1"/>
  <c r="X91" s="1"/>
  <c r="P90"/>
  <c r="R90" s="1"/>
  <c r="T90" s="1"/>
  <c r="V90" s="1"/>
  <c r="X90" s="1"/>
  <c r="P89"/>
  <c r="R89" s="1"/>
  <c r="R88"/>
  <c r="T88" s="1"/>
  <c r="V88" s="1"/>
  <c r="X88" s="1"/>
  <c r="P88"/>
  <c r="P87"/>
  <c r="R87" s="1"/>
  <c r="T87" s="1"/>
  <c r="W86"/>
  <c r="U86"/>
  <c r="S86"/>
  <c r="Q86"/>
  <c r="O86"/>
  <c r="N86"/>
  <c r="P85"/>
  <c r="R85" s="1"/>
  <c r="T85" s="1"/>
  <c r="V85" s="1"/>
  <c r="X85" s="1"/>
  <c r="P84"/>
  <c r="W83"/>
  <c r="U83"/>
  <c r="S83"/>
  <c r="Q83"/>
  <c r="O83"/>
  <c r="N83"/>
  <c r="P82"/>
  <c r="P81" s="1"/>
  <c r="W81"/>
  <c r="U81"/>
  <c r="S81"/>
  <c r="O81"/>
  <c r="N81"/>
  <c r="P80"/>
  <c r="R80" s="1"/>
  <c r="T80" s="1"/>
  <c r="V80" s="1"/>
  <c r="X80" s="1"/>
  <c r="W72"/>
  <c r="P79"/>
  <c r="R79" s="1"/>
  <c r="T79" s="1"/>
  <c r="V79" s="1"/>
  <c r="X79" s="1"/>
  <c r="P78"/>
  <c r="R78" s="1"/>
  <c r="T78" s="1"/>
  <c r="V78" s="1"/>
  <c r="X78" s="1"/>
  <c r="P77"/>
  <c r="R77" s="1"/>
  <c r="T77" s="1"/>
  <c r="V77" s="1"/>
  <c r="X77" s="1"/>
  <c r="P76"/>
  <c r="R76" s="1"/>
  <c r="T76" s="1"/>
  <c r="V76" s="1"/>
  <c r="X76" s="1"/>
  <c r="P75"/>
  <c r="R75" s="1"/>
  <c r="T75" s="1"/>
  <c r="V75" s="1"/>
  <c r="X75" s="1"/>
  <c r="P74"/>
  <c r="R74" s="1"/>
  <c r="T74" s="1"/>
  <c r="V74" s="1"/>
  <c r="X74" s="1"/>
  <c r="P73"/>
  <c r="U72"/>
  <c r="S72"/>
  <c r="Q72"/>
  <c r="O72"/>
  <c r="N72"/>
  <c r="R70"/>
  <c r="T70" s="1"/>
  <c r="V70" s="1"/>
  <c r="X70" s="1"/>
  <c r="P70"/>
  <c r="P69"/>
  <c r="R69" s="1"/>
  <c r="T69" s="1"/>
  <c r="V69" s="1"/>
  <c r="X69" s="1"/>
  <c r="P68"/>
  <c r="R68" s="1"/>
  <c r="P67"/>
  <c r="P65"/>
  <c r="R65" s="1"/>
  <c r="T65" s="1"/>
  <c r="V65" s="1"/>
  <c r="X65" s="1"/>
  <c r="P64"/>
  <c r="R64" s="1"/>
  <c r="T64" s="1"/>
  <c r="V64" s="1"/>
  <c r="X64" s="1"/>
  <c r="P63"/>
  <c r="R63" s="1"/>
  <c r="T63" s="1"/>
  <c r="V63" s="1"/>
  <c r="X63" s="1"/>
  <c r="R62"/>
  <c r="T62" s="1"/>
  <c r="V62" s="1"/>
  <c r="X62" s="1"/>
  <c r="P62"/>
  <c r="P61"/>
  <c r="R61" s="1"/>
  <c r="T61" s="1"/>
  <c r="V61" s="1"/>
  <c r="X61" s="1"/>
  <c r="R60"/>
  <c r="T60" s="1"/>
  <c r="V60" s="1"/>
  <c r="X60" s="1"/>
  <c r="P60"/>
  <c r="P59"/>
  <c r="R59" s="1"/>
  <c r="T59" s="1"/>
  <c r="V59" s="1"/>
  <c r="X59" s="1"/>
  <c r="P58"/>
  <c r="R58" s="1"/>
  <c r="P57"/>
  <c r="R57" s="1"/>
  <c r="T57" s="1"/>
  <c r="V57" s="1"/>
  <c r="X57" s="1"/>
  <c r="P56"/>
  <c r="P54"/>
  <c r="R54" s="1"/>
  <c r="T54" s="1"/>
  <c r="V54" s="1"/>
  <c r="X54" s="1"/>
  <c r="P53"/>
  <c r="R53" s="1"/>
  <c r="T53" s="1"/>
  <c r="V53" s="1"/>
  <c r="X53" s="1"/>
  <c r="P52"/>
  <c r="R52" s="1"/>
  <c r="T52" s="1"/>
  <c r="V52" s="1"/>
  <c r="X52" s="1"/>
  <c r="P51"/>
  <c r="R51" s="1"/>
  <c r="T51" s="1"/>
  <c r="V51" s="1"/>
  <c r="X51" s="1"/>
  <c r="P50"/>
  <c r="R50" s="1"/>
  <c r="T50" s="1"/>
  <c r="V50" s="1"/>
  <c r="X50" s="1"/>
  <c r="P49"/>
  <c r="R49" s="1"/>
  <c r="T49" s="1"/>
  <c r="V49" s="1"/>
  <c r="X49" s="1"/>
  <c r="P48"/>
  <c r="R48" s="1"/>
  <c r="T48" s="1"/>
  <c r="V48" s="1"/>
  <c r="X48" s="1"/>
  <c r="P47"/>
  <c r="R47" s="1"/>
  <c r="T47" s="1"/>
  <c r="V47" s="1"/>
  <c r="X47" s="1"/>
  <c r="P46"/>
  <c r="R46" s="1"/>
  <c r="T46" s="1"/>
  <c r="V46" s="1"/>
  <c r="X46" s="1"/>
  <c r="P45"/>
  <c r="R45" s="1"/>
  <c r="T45" s="1"/>
  <c r="V45" s="1"/>
  <c r="X45" s="1"/>
  <c r="P44"/>
  <c r="R44" s="1"/>
  <c r="T44" s="1"/>
  <c r="V44" s="1"/>
  <c r="X44" s="1"/>
  <c r="P43"/>
  <c r="P41"/>
  <c r="R41" s="1"/>
  <c r="T41" s="1"/>
  <c r="V41" s="1"/>
  <c r="X41" s="1"/>
  <c r="P40"/>
  <c r="R40" s="1"/>
  <c r="T40" s="1"/>
  <c r="V40" s="1"/>
  <c r="X40" s="1"/>
  <c r="P39"/>
  <c r="W38"/>
  <c r="W37" s="1"/>
  <c r="W36" s="1"/>
  <c r="U38"/>
  <c r="S38"/>
  <c r="Q38"/>
  <c r="O38"/>
  <c r="N38"/>
  <c r="P35"/>
  <c r="R35" s="1"/>
  <c r="T35" s="1"/>
  <c r="V35" s="1"/>
  <c r="X35" s="1"/>
  <c r="P34"/>
  <c r="R34" s="1"/>
  <c r="T34" s="1"/>
  <c r="V34" s="1"/>
  <c r="X34" s="1"/>
  <c r="P33"/>
  <c r="R33" s="1"/>
  <c r="T33" s="1"/>
  <c r="V33" s="1"/>
  <c r="X33" s="1"/>
  <c r="P32"/>
  <c r="R32" s="1"/>
  <c r="T32" s="1"/>
  <c r="V32" s="1"/>
  <c r="X32" s="1"/>
  <c r="P31"/>
  <c r="R31" s="1"/>
  <c r="T31" s="1"/>
  <c r="V31" s="1"/>
  <c r="X31" s="1"/>
  <c r="N30"/>
  <c r="P30" s="1"/>
  <c r="R30" s="1"/>
  <c r="T30" s="1"/>
  <c r="V30" s="1"/>
  <c r="X30" s="1"/>
  <c r="P29"/>
  <c r="R29" s="1"/>
  <c r="T29" s="1"/>
  <c r="V29" s="1"/>
  <c r="X29" s="1"/>
  <c r="P28"/>
  <c r="R28" s="1"/>
  <c r="T28" s="1"/>
  <c r="V28" s="1"/>
  <c r="X28" s="1"/>
  <c r="P27"/>
  <c r="R27" s="1"/>
  <c r="T27" s="1"/>
  <c r="V27" s="1"/>
  <c r="X27" s="1"/>
  <c r="P26"/>
  <c r="R26" s="1"/>
  <c r="T26" s="1"/>
  <c r="V26" s="1"/>
  <c r="X26" s="1"/>
  <c r="R25"/>
  <c r="T25" s="1"/>
  <c r="V25" s="1"/>
  <c r="X25" s="1"/>
  <c r="P24"/>
  <c r="R24" s="1"/>
  <c r="T24" s="1"/>
  <c r="V24" s="1"/>
  <c r="X24" s="1"/>
  <c r="P23"/>
  <c r="R23" s="1"/>
  <c r="T23" s="1"/>
  <c r="V23" s="1"/>
  <c r="X23" s="1"/>
  <c r="N21"/>
  <c r="P21" s="1"/>
  <c r="R21" s="1"/>
  <c r="T21" s="1"/>
  <c r="V21" s="1"/>
  <c r="X21" s="1"/>
  <c r="P20"/>
  <c r="R20" s="1"/>
  <c r="T20" s="1"/>
  <c r="V20" s="1"/>
  <c r="X20" s="1"/>
  <c r="P19"/>
  <c r="R19" s="1"/>
  <c r="T19" s="1"/>
  <c r="V19" s="1"/>
  <c r="X19" s="1"/>
  <c r="P18"/>
  <c r="R18" s="1"/>
  <c r="T18" s="1"/>
  <c r="V18" s="1"/>
  <c r="X18" s="1"/>
  <c r="P17"/>
  <c r="R17" s="1"/>
  <c r="T17" s="1"/>
  <c r="V17" s="1"/>
  <c r="X17" s="1"/>
  <c r="P16"/>
  <c r="R16" s="1"/>
  <c r="T16" s="1"/>
  <c r="V16" s="1"/>
  <c r="X16" s="1"/>
  <c r="P15"/>
  <c r="R15" s="1"/>
  <c r="T15" s="1"/>
  <c r="V15" s="1"/>
  <c r="X15" s="1"/>
  <c r="P14"/>
  <c r="R14" s="1"/>
  <c r="T14" s="1"/>
  <c r="V14" s="1"/>
  <c r="X14" s="1"/>
  <c r="P12"/>
  <c r="R12" s="1"/>
  <c r="T12" s="1"/>
  <c r="V12" s="1"/>
  <c r="X12" s="1"/>
  <c r="N11"/>
  <c r="P11" s="1"/>
  <c r="P10"/>
  <c r="R10" s="1"/>
  <c r="T10" s="1"/>
  <c r="V10" s="1"/>
  <c r="X10" s="1"/>
  <c r="P9"/>
  <c r="R9" s="1"/>
  <c r="T9" s="1"/>
  <c r="V9" s="1"/>
  <c r="X9" s="1"/>
  <c r="P8"/>
  <c r="R8" s="1"/>
  <c r="T8" s="1"/>
  <c r="V8" s="1"/>
  <c r="X8" s="1"/>
  <c r="P7"/>
  <c r="V7" s="1"/>
  <c r="U6"/>
  <c r="S6"/>
  <c r="Q6"/>
  <c r="O6"/>
  <c r="L95"/>
  <c r="L79"/>
  <c r="I104"/>
  <c r="K104" s="1"/>
  <c r="M104" s="1"/>
  <c r="G122"/>
  <c r="I122" s="1"/>
  <c r="K122" s="1"/>
  <c r="M122" s="1"/>
  <c r="G121"/>
  <c r="G120" s="1"/>
  <c r="G116"/>
  <c r="G111"/>
  <c r="I111" s="1"/>
  <c r="K111" s="1"/>
  <c r="M111" s="1"/>
  <c r="G109"/>
  <c r="I109" s="1"/>
  <c r="K109" s="1"/>
  <c r="M109" s="1"/>
  <c r="G104"/>
  <c r="G101"/>
  <c r="I101" s="1"/>
  <c r="G99"/>
  <c r="I99" s="1"/>
  <c r="G96"/>
  <c r="I96" s="1"/>
  <c r="K96" s="1"/>
  <c r="M96" s="1"/>
  <c r="G94"/>
  <c r="G91"/>
  <c r="I91" s="1"/>
  <c r="K91" s="1"/>
  <c r="M91" s="1"/>
  <c r="G90"/>
  <c r="I90" s="1"/>
  <c r="K90" s="1"/>
  <c r="M90" s="1"/>
  <c r="G87"/>
  <c r="I87" s="1"/>
  <c r="K87" s="1"/>
  <c r="M87" s="1"/>
  <c r="G85"/>
  <c r="I85" s="1"/>
  <c r="G84"/>
  <c r="I84" s="1"/>
  <c r="K84" s="1"/>
  <c r="M84" s="1"/>
  <c r="G79"/>
  <c r="I79" s="1"/>
  <c r="K79" s="1"/>
  <c r="G76"/>
  <c r="I76" s="1"/>
  <c r="K76" s="1"/>
  <c r="M76" s="1"/>
  <c r="G74"/>
  <c r="I74" s="1"/>
  <c r="K74" s="1"/>
  <c r="M74" s="1"/>
  <c r="E122"/>
  <c r="E121"/>
  <c r="E119"/>
  <c r="G119" s="1"/>
  <c r="E117"/>
  <c r="G117" s="1"/>
  <c r="I117" s="1"/>
  <c r="K117" s="1"/>
  <c r="M117" s="1"/>
  <c r="E116"/>
  <c r="E112"/>
  <c r="G112" s="1"/>
  <c r="I112" s="1"/>
  <c r="E113"/>
  <c r="G113" s="1"/>
  <c r="I113" s="1"/>
  <c r="K113" s="1"/>
  <c r="M113" s="1"/>
  <c r="E114"/>
  <c r="G114" s="1"/>
  <c r="I114" s="1"/>
  <c r="K114" s="1"/>
  <c r="M114" s="1"/>
  <c r="E111"/>
  <c r="E109"/>
  <c r="E108"/>
  <c r="G108" s="1"/>
  <c r="I108" s="1"/>
  <c r="E102"/>
  <c r="G102" s="1"/>
  <c r="I102" s="1"/>
  <c r="K102" s="1"/>
  <c r="M102" s="1"/>
  <c r="E103"/>
  <c r="G103" s="1"/>
  <c r="I103" s="1"/>
  <c r="K103" s="1"/>
  <c r="M103" s="1"/>
  <c r="E104"/>
  <c r="E105"/>
  <c r="G105" s="1"/>
  <c r="I105" s="1"/>
  <c r="K105" s="1"/>
  <c r="M105" s="1"/>
  <c r="E106"/>
  <c r="G106" s="1"/>
  <c r="I106" s="1"/>
  <c r="K106" s="1"/>
  <c r="M106" s="1"/>
  <c r="E101"/>
  <c r="E99"/>
  <c r="E95"/>
  <c r="G95" s="1"/>
  <c r="I95" s="1"/>
  <c r="K95" s="1"/>
  <c r="E96"/>
  <c r="E97"/>
  <c r="G97" s="1"/>
  <c r="I97" s="1"/>
  <c r="K97" s="1"/>
  <c r="M97" s="1"/>
  <c r="E94"/>
  <c r="E88"/>
  <c r="G88" s="1"/>
  <c r="I88" s="1"/>
  <c r="K88" s="1"/>
  <c r="M88" s="1"/>
  <c r="E89"/>
  <c r="G89" s="1"/>
  <c r="I89" s="1"/>
  <c r="K89" s="1"/>
  <c r="M89" s="1"/>
  <c r="E90"/>
  <c r="E91"/>
  <c r="E92"/>
  <c r="G92" s="1"/>
  <c r="I92" s="1"/>
  <c r="K92" s="1"/>
  <c r="M92" s="1"/>
  <c r="E87"/>
  <c r="E85"/>
  <c r="E84"/>
  <c r="E82"/>
  <c r="G82" s="1"/>
  <c r="E74"/>
  <c r="E75"/>
  <c r="G75" s="1"/>
  <c r="I75" s="1"/>
  <c r="K75" s="1"/>
  <c r="M75" s="1"/>
  <c r="E76"/>
  <c r="E77"/>
  <c r="G77" s="1"/>
  <c r="I77" s="1"/>
  <c r="K77" s="1"/>
  <c r="M77" s="1"/>
  <c r="E78"/>
  <c r="G78" s="1"/>
  <c r="I78" s="1"/>
  <c r="K78" s="1"/>
  <c r="M78" s="1"/>
  <c r="E79"/>
  <c r="E80"/>
  <c r="G80" s="1"/>
  <c r="I80" s="1"/>
  <c r="K80" s="1"/>
  <c r="M80" s="1"/>
  <c r="E73"/>
  <c r="G73" s="1"/>
  <c r="K99" l="1"/>
  <c r="I98"/>
  <c r="G118"/>
  <c r="I119"/>
  <c r="K119" s="1"/>
  <c r="M119" s="1"/>
  <c r="M118" s="1"/>
  <c r="G115"/>
  <c r="I121"/>
  <c r="N6"/>
  <c r="Q71"/>
  <c r="G83"/>
  <c r="G98"/>
  <c r="R7"/>
  <c r="T7" s="1"/>
  <c r="Y6"/>
  <c r="AC98"/>
  <c r="AA120"/>
  <c r="AF37"/>
  <c r="AF36" s="1"/>
  <c r="AF5" s="1"/>
  <c r="Z37"/>
  <c r="Z36" s="1"/>
  <c r="Z5" s="1"/>
  <c r="AC66"/>
  <c r="AA66"/>
  <c r="AA55"/>
  <c r="AC56"/>
  <c r="AE43"/>
  <c r="AA42"/>
  <c r="Y37"/>
  <c r="Y36" s="1"/>
  <c r="AH37"/>
  <c r="AH36" s="1"/>
  <c r="AD37"/>
  <c r="AD36" s="1"/>
  <c r="AD5" s="1"/>
  <c r="U37"/>
  <c r="U36" s="1"/>
  <c r="U5" s="1"/>
  <c r="S37"/>
  <c r="S36" s="1"/>
  <c r="S5" s="1"/>
  <c r="Q37"/>
  <c r="Q36" s="1"/>
  <c r="Q5" s="1"/>
  <c r="P38"/>
  <c r="O37"/>
  <c r="O36" s="1"/>
  <c r="O5" s="1"/>
  <c r="P66"/>
  <c r="R67"/>
  <c r="P55"/>
  <c r="R56"/>
  <c r="P42"/>
  <c r="N37"/>
  <c r="N36" s="1"/>
  <c r="Z71"/>
  <c r="AA115"/>
  <c r="AA110"/>
  <c r="AA100"/>
  <c r="AA93"/>
  <c r="AC95"/>
  <c r="AE95" s="1"/>
  <c r="AG95" s="1"/>
  <c r="AI95" s="1"/>
  <c r="AE94"/>
  <c r="AA86"/>
  <c r="AA83"/>
  <c r="AA72"/>
  <c r="W71"/>
  <c r="S71"/>
  <c r="G81"/>
  <c r="I82"/>
  <c r="AA81"/>
  <c r="AB71"/>
  <c r="U71"/>
  <c r="O71"/>
  <c r="P83"/>
  <c r="P115"/>
  <c r="R116"/>
  <c r="T116" s="1"/>
  <c r="V116" s="1"/>
  <c r="P110"/>
  <c r="P100"/>
  <c r="P93"/>
  <c r="N71"/>
  <c r="P86"/>
  <c r="P72"/>
  <c r="AD71"/>
  <c r="Y71"/>
  <c r="AG101"/>
  <c r="AE57"/>
  <c r="AG57" s="1"/>
  <c r="AI57" s="1"/>
  <c r="AC86"/>
  <c r="AE89"/>
  <c r="AG89" s="1"/>
  <c r="AI89" s="1"/>
  <c r="AG99"/>
  <c r="AE98"/>
  <c r="AE45"/>
  <c r="AG45" s="1"/>
  <c r="AI45" s="1"/>
  <c r="AE82"/>
  <c r="AC81"/>
  <c r="AE84"/>
  <c r="AC83"/>
  <c r="AE117"/>
  <c r="AG117" s="1"/>
  <c r="AI117" s="1"/>
  <c r="AC115"/>
  <c r="AE119"/>
  <c r="AC118"/>
  <c r="AE121"/>
  <c r="AC120"/>
  <c r="AB5"/>
  <c r="AG116"/>
  <c r="AE115"/>
  <c r="AE67"/>
  <c r="AE66" s="1"/>
  <c r="AE103"/>
  <c r="AG103" s="1"/>
  <c r="AI103" s="1"/>
  <c r="AG6"/>
  <c r="AI87"/>
  <c r="AC7"/>
  <c r="AC48"/>
  <c r="AE48" s="1"/>
  <c r="AG48" s="1"/>
  <c r="AI48" s="1"/>
  <c r="AC106"/>
  <c r="AE106" s="1"/>
  <c r="AG106" s="1"/>
  <c r="AI106" s="1"/>
  <c r="AC108"/>
  <c r="AA6"/>
  <c r="AC39"/>
  <c r="AC73"/>
  <c r="AC111"/>
  <c r="R11"/>
  <c r="T11" s="1"/>
  <c r="V11" s="1"/>
  <c r="X11" s="1"/>
  <c r="P6"/>
  <c r="V108"/>
  <c r="T117"/>
  <c r="V117" s="1"/>
  <c r="X117" s="1"/>
  <c r="R86"/>
  <c r="T109"/>
  <c r="V109" s="1"/>
  <c r="X109" s="1"/>
  <c r="R107"/>
  <c r="V87"/>
  <c r="T58"/>
  <c r="V58" s="1"/>
  <c r="X58" s="1"/>
  <c r="T68"/>
  <c r="V68" s="1"/>
  <c r="X68" s="1"/>
  <c r="R82"/>
  <c r="R84"/>
  <c r="T89"/>
  <c r="V89" s="1"/>
  <c r="X89" s="1"/>
  <c r="R119"/>
  <c r="R121"/>
  <c r="R43"/>
  <c r="R42" s="1"/>
  <c r="R94"/>
  <c r="R99"/>
  <c r="R101"/>
  <c r="P107"/>
  <c r="R39"/>
  <c r="R73"/>
  <c r="R111"/>
  <c r="M95"/>
  <c r="M79"/>
  <c r="I116"/>
  <c r="G110"/>
  <c r="I110"/>
  <c r="K112"/>
  <c r="M112" s="1"/>
  <c r="M110" s="1"/>
  <c r="I107"/>
  <c r="G107"/>
  <c r="K108"/>
  <c r="I100"/>
  <c r="K101"/>
  <c r="G100"/>
  <c r="G93"/>
  <c r="I94"/>
  <c r="M86"/>
  <c r="G86"/>
  <c r="K86"/>
  <c r="I86"/>
  <c r="I83"/>
  <c r="K85"/>
  <c r="M85" s="1"/>
  <c r="M83" s="1"/>
  <c r="G72"/>
  <c r="I73"/>
  <c r="N5" l="1"/>
  <c r="K98"/>
  <c r="M99"/>
  <c r="M98" s="1"/>
  <c r="I120"/>
  <c r="K121"/>
  <c r="K118"/>
  <c r="T107"/>
  <c r="AE86"/>
  <c r="AG86"/>
  <c r="I118"/>
  <c r="T6"/>
  <c r="Y5"/>
  <c r="AE42"/>
  <c r="AC42"/>
  <c r="AA37"/>
  <c r="AA36" s="1"/>
  <c r="AA5" s="1"/>
  <c r="AE56"/>
  <c r="AC55"/>
  <c r="AG43"/>
  <c r="AG42" s="1"/>
  <c r="AH5"/>
  <c r="R66"/>
  <c r="T67"/>
  <c r="P37"/>
  <c r="P36" s="1"/>
  <c r="P5" s="1"/>
  <c r="T56"/>
  <c r="R55"/>
  <c r="AE93"/>
  <c r="AC93"/>
  <c r="AG94"/>
  <c r="AG93" s="1"/>
  <c r="AA71"/>
  <c r="AI86"/>
  <c r="I81"/>
  <c r="K82"/>
  <c r="R115"/>
  <c r="P71"/>
  <c r="AG119"/>
  <c r="AE118"/>
  <c r="AC110"/>
  <c r="AE111"/>
  <c r="AI101"/>
  <c r="AI100" s="1"/>
  <c r="AG100"/>
  <c r="AI116"/>
  <c r="AI115" s="1"/>
  <c r="AG115"/>
  <c r="AG67"/>
  <c r="AG66" s="1"/>
  <c r="AC38"/>
  <c r="AE39"/>
  <c r="AG84"/>
  <c r="AE83"/>
  <c r="AI99"/>
  <c r="AI98" s="1"/>
  <c r="AG98"/>
  <c r="AE100"/>
  <c r="AC107"/>
  <c r="AE108"/>
  <c r="AC72"/>
  <c r="AE73"/>
  <c r="AI7"/>
  <c r="AI6" s="1"/>
  <c r="AC6"/>
  <c r="AE7"/>
  <c r="AE6" s="1"/>
  <c r="AG121"/>
  <c r="AE120"/>
  <c r="AG82"/>
  <c r="AE81"/>
  <c r="AC100"/>
  <c r="T84"/>
  <c r="R83"/>
  <c r="V86"/>
  <c r="X87"/>
  <c r="X86" s="1"/>
  <c r="R38"/>
  <c r="T39"/>
  <c r="T119"/>
  <c r="R118"/>
  <c r="T121"/>
  <c r="R120"/>
  <c r="T86"/>
  <c r="R100"/>
  <c r="T101"/>
  <c r="R72"/>
  <c r="T73"/>
  <c r="R110"/>
  <c r="T111"/>
  <c r="T43"/>
  <c r="T42" s="1"/>
  <c r="X116"/>
  <c r="X115" s="1"/>
  <c r="V115"/>
  <c r="W5"/>
  <c r="X7"/>
  <c r="X6" s="1"/>
  <c r="R93"/>
  <c r="T94"/>
  <c r="R98"/>
  <c r="T99"/>
  <c r="T82"/>
  <c r="R81"/>
  <c r="X108"/>
  <c r="X107" s="1"/>
  <c r="V107"/>
  <c r="T115"/>
  <c r="V6"/>
  <c r="R6"/>
  <c r="I115"/>
  <c r="K116"/>
  <c r="K110"/>
  <c r="K107"/>
  <c r="M108"/>
  <c r="M107" s="1"/>
  <c r="K100"/>
  <c r="M101"/>
  <c r="M100" s="1"/>
  <c r="I93"/>
  <c r="K94"/>
  <c r="K83"/>
  <c r="I72"/>
  <c r="K73"/>
  <c r="K120" l="1"/>
  <c r="M121"/>
  <c r="M120" s="1"/>
  <c r="AC37"/>
  <c r="AC36" s="1"/>
  <c r="AC5" s="1"/>
  <c r="AG56"/>
  <c r="AE55"/>
  <c r="AI43"/>
  <c r="AI42" s="1"/>
  <c r="V67"/>
  <c r="T66"/>
  <c r="R37"/>
  <c r="R36" s="1"/>
  <c r="R5" s="1"/>
  <c r="T55"/>
  <c r="V56"/>
  <c r="AI94"/>
  <c r="AI93" s="1"/>
  <c r="K81"/>
  <c r="M82"/>
  <c r="M81" s="1"/>
  <c r="AI84"/>
  <c r="AI83" s="1"/>
  <c r="AG83"/>
  <c r="AI121"/>
  <c r="AI120" s="1"/>
  <c r="AG120"/>
  <c r="AG108"/>
  <c r="AE107"/>
  <c r="AI67"/>
  <c r="AI66" s="1"/>
  <c r="AI119"/>
  <c r="AI118" s="1"/>
  <c r="AG118"/>
  <c r="AI82"/>
  <c r="AI81" s="1"/>
  <c r="AG81"/>
  <c r="AG39"/>
  <c r="AE38"/>
  <c r="AG111"/>
  <c r="AE110"/>
  <c r="AC71"/>
  <c r="AG73"/>
  <c r="AE72"/>
  <c r="V39"/>
  <c r="T38"/>
  <c r="V73"/>
  <c r="T72"/>
  <c r="V94"/>
  <c r="T93"/>
  <c r="V111"/>
  <c r="T110"/>
  <c r="V121"/>
  <c r="T120"/>
  <c r="V84"/>
  <c r="T83"/>
  <c r="V101"/>
  <c r="T100"/>
  <c r="V119"/>
  <c r="T118"/>
  <c r="R71"/>
  <c r="V99"/>
  <c r="T98"/>
  <c r="V43"/>
  <c r="V42" s="1"/>
  <c r="V82"/>
  <c r="T81"/>
  <c r="K115"/>
  <c r="M116"/>
  <c r="M115" s="1"/>
  <c r="K93"/>
  <c r="M94"/>
  <c r="M93" s="1"/>
  <c r="K72"/>
  <c r="M73"/>
  <c r="M72" s="1"/>
  <c r="AG55" l="1"/>
  <c r="AI56"/>
  <c r="AI55" s="1"/>
  <c r="AE37"/>
  <c r="AE36" s="1"/>
  <c r="AE5" s="1"/>
  <c r="V66"/>
  <c r="X67"/>
  <c r="X66" s="1"/>
  <c r="T37"/>
  <c r="T36" s="1"/>
  <c r="T5" s="1"/>
  <c r="V55"/>
  <c r="X56"/>
  <c r="X55" s="1"/>
  <c r="AE71"/>
  <c r="AI39"/>
  <c r="AI38" s="1"/>
  <c r="AG38"/>
  <c r="AI111"/>
  <c r="AI110" s="1"/>
  <c r="AG110"/>
  <c r="AI73"/>
  <c r="AI72" s="1"/>
  <c r="AG72"/>
  <c r="AI108"/>
  <c r="AI107" s="1"/>
  <c r="AG107"/>
  <c r="X121"/>
  <c r="X120" s="1"/>
  <c r="V120"/>
  <c r="X39"/>
  <c r="X38" s="1"/>
  <c r="V38"/>
  <c r="X99"/>
  <c r="X98" s="1"/>
  <c r="V98"/>
  <c r="X84"/>
  <c r="X83" s="1"/>
  <c r="V83"/>
  <c r="X73"/>
  <c r="X72" s="1"/>
  <c r="V72"/>
  <c r="T71"/>
  <c r="X101"/>
  <c r="X100" s="1"/>
  <c r="V100"/>
  <c r="X43"/>
  <c r="X42" s="1"/>
  <c r="X94"/>
  <c r="X93" s="1"/>
  <c r="V93"/>
  <c r="X82"/>
  <c r="X81" s="1"/>
  <c r="V81"/>
  <c r="X119"/>
  <c r="X118" s="1"/>
  <c r="V118"/>
  <c r="X111"/>
  <c r="X110" s="1"/>
  <c r="V110"/>
  <c r="AI37" l="1"/>
  <c r="AI36" s="1"/>
  <c r="AI5" s="1"/>
  <c r="AG37"/>
  <c r="AG36" s="1"/>
  <c r="AG5" s="1"/>
  <c r="V37"/>
  <c r="V36" s="1"/>
  <c r="V5" s="1"/>
  <c r="X37"/>
  <c r="X36" s="1"/>
  <c r="X5" s="1"/>
  <c r="AG71"/>
  <c r="V71"/>
  <c r="AI71"/>
  <c r="X71"/>
  <c r="D110" l="1"/>
  <c r="E110"/>
  <c r="F110"/>
  <c r="H110"/>
  <c r="J110"/>
  <c r="L110"/>
  <c r="C110"/>
  <c r="C72"/>
  <c r="D120"/>
  <c r="E120"/>
  <c r="F120"/>
  <c r="H120"/>
  <c r="J120"/>
  <c r="L120"/>
  <c r="C120"/>
  <c r="D118"/>
  <c r="E118"/>
  <c r="F118"/>
  <c r="H118"/>
  <c r="J118"/>
  <c r="L118"/>
  <c r="C118"/>
  <c r="D115"/>
  <c r="E115"/>
  <c r="F115"/>
  <c r="H115"/>
  <c r="J115"/>
  <c r="L115"/>
  <c r="C115"/>
  <c r="D107"/>
  <c r="E107"/>
  <c r="F107"/>
  <c r="H107"/>
  <c r="J107"/>
  <c r="L107"/>
  <c r="C107"/>
  <c r="D100"/>
  <c r="E100"/>
  <c r="F100"/>
  <c r="H100"/>
  <c r="J100"/>
  <c r="L100"/>
  <c r="C100"/>
  <c r="D93"/>
  <c r="E93"/>
  <c r="F93"/>
  <c r="H93"/>
  <c r="J93"/>
  <c r="L93"/>
  <c r="C93"/>
  <c r="D86"/>
  <c r="E86"/>
  <c r="F86"/>
  <c r="H86"/>
  <c r="J86"/>
  <c r="L86"/>
  <c r="C86"/>
  <c r="D83"/>
  <c r="E83"/>
  <c r="F83"/>
  <c r="H83"/>
  <c r="J83"/>
  <c r="L83"/>
  <c r="C83"/>
  <c r="D72"/>
  <c r="E72"/>
  <c r="F72"/>
  <c r="H72"/>
  <c r="J72"/>
  <c r="L72"/>
  <c r="D98"/>
  <c r="E98"/>
  <c r="F98"/>
  <c r="H98"/>
  <c r="J98"/>
  <c r="L98"/>
  <c r="C98"/>
  <c r="D81"/>
  <c r="E81"/>
  <c r="F81"/>
  <c r="H81"/>
  <c r="J81"/>
  <c r="L81"/>
  <c r="C81"/>
  <c r="L38"/>
  <c r="L37" s="1"/>
  <c r="L36" s="1"/>
  <c r="E8"/>
  <c r="G8" s="1"/>
  <c r="I8" s="1"/>
  <c r="M8" s="1"/>
  <c r="D6"/>
  <c r="F6"/>
  <c r="H6"/>
  <c r="J6"/>
  <c r="C11"/>
  <c r="L71" l="1"/>
  <c r="C71"/>
  <c r="C21"/>
  <c r="C30"/>
  <c r="E68"/>
  <c r="G68" s="1"/>
  <c r="I68" s="1"/>
  <c r="K68" s="1"/>
  <c r="M68" s="1"/>
  <c r="E46"/>
  <c r="G46" s="1"/>
  <c r="I46" s="1"/>
  <c r="K46" s="1"/>
  <c r="M46" s="1"/>
  <c r="E47"/>
  <c r="E48"/>
  <c r="E12" l="1"/>
  <c r="E14"/>
  <c r="E15"/>
  <c r="G14" l="1"/>
  <c r="G15"/>
  <c r="G12"/>
  <c r="I15" l="1"/>
  <c r="K15" s="1"/>
  <c r="M15" s="1"/>
  <c r="I14"/>
  <c r="K14" s="1"/>
  <c r="M14" s="1"/>
  <c r="I12"/>
  <c r="K12" s="1"/>
  <c r="M12" s="1"/>
  <c r="F38"/>
  <c r="F37" s="1"/>
  <c r="F36" s="1"/>
  <c r="H38"/>
  <c r="H37" s="1"/>
  <c r="H36" s="1"/>
  <c r="J38"/>
  <c r="J37" s="1"/>
  <c r="J36" s="1"/>
  <c r="D38"/>
  <c r="D37" s="1"/>
  <c r="D36" s="1"/>
  <c r="C38"/>
  <c r="E41"/>
  <c r="G41" s="1"/>
  <c r="I41" s="1"/>
  <c r="K41" s="1"/>
  <c r="M41" s="1"/>
  <c r="E53" l="1"/>
  <c r="G53" s="1"/>
  <c r="I53" l="1"/>
  <c r="K53" l="1"/>
  <c r="M53" s="1"/>
  <c r="C66"/>
  <c r="E70"/>
  <c r="G70" s="1"/>
  <c r="G48"/>
  <c r="I70" l="1"/>
  <c r="I48"/>
  <c r="K48" l="1"/>
  <c r="M48" s="1"/>
  <c r="K70"/>
  <c r="M70" s="1"/>
  <c r="E45" l="1"/>
  <c r="G45" s="1"/>
  <c r="I45" s="1"/>
  <c r="K45" l="1"/>
  <c r="M45" s="1"/>
  <c r="J71" l="1"/>
  <c r="J5" l="1"/>
  <c r="C16"/>
  <c r="C6" s="1"/>
  <c r="E49" l="1"/>
  <c r="G49" l="1"/>
  <c r="E65"/>
  <c r="E62"/>
  <c r="E58"/>
  <c r="E39"/>
  <c r="E64"/>
  <c r="G64" l="1"/>
  <c r="G62"/>
  <c r="G58"/>
  <c r="I49"/>
  <c r="G65"/>
  <c r="G39"/>
  <c r="E7"/>
  <c r="E9"/>
  <c r="E10"/>
  <c r="E11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K71" l="1"/>
  <c r="M71"/>
  <c r="K7"/>
  <c r="L5" s="1"/>
  <c r="E6"/>
  <c r="K49"/>
  <c r="M49" s="1"/>
  <c r="I62"/>
  <c r="K62" s="1"/>
  <c r="M62" s="1"/>
  <c r="G34"/>
  <c r="I64"/>
  <c r="G29"/>
  <c r="G23"/>
  <c r="I71"/>
  <c r="G30"/>
  <c r="G24"/>
  <c r="G16"/>
  <c r="G7"/>
  <c r="G31"/>
  <c r="I65"/>
  <c r="G32"/>
  <c r="G25"/>
  <c r="G18"/>
  <c r="G9"/>
  <c r="I58"/>
  <c r="G17"/>
  <c r="G33"/>
  <c r="G26"/>
  <c r="G19"/>
  <c r="G10"/>
  <c r="I39"/>
  <c r="K39" s="1"/>
  <c r="M39" s="1"/>
  <c r="G27"/>
  <c r="G20"/>
  <c r="G11"/>
  <c r="G35"/>
  <c r="G28"/>
  <c r="G21"/>
  <c r="E71"/>
  <c r="H71"/>
  <c r="D71"/>
  <c r="G71"/>
  <c r="F71"/>
  <c r="E69"/>
  <c r="E67"/>
  <c r="E63"/>
  <c r="E59"/>
  <c r="E60"/>
  <c r="E61"/>
  <c r="E56"/>
  <c r="E57"/>
  <c r="E44"/>
  <c r="E51"/>
  <c r="E50"/>
  <c r="E52"/>
  <c r="E54"/>
  <c r="E43"/>
  <c r="E40"/>
  <c r="E66" l="1"/>
  <c r="E42"/>
  <c r="E55"/>
  <c r="G6"/>
  <c r="G40"/>
  <c r="G38" s="1"/>
  <c r="E38"/>
  <c r="K58"/>
  <c r="M58" s="1"/>
  <c r="K64"/>
  <c r="M64" s="1"/>
  <c r="K65"/>
  <c r="M65" s="1"/>
  <c r="I20"/>
  <c r="K20" s="1"/>
  <c r="M20" s="1"/>
  <c r="I19"/>
  <c r="K19" s="1"/>
  <c r="M19" s="1"/>
  <c r="I32"/>
  <c r="K32" s="1"/>
  <c r="M32" s="1"/>
  <c r="I31"/>
  <c r="K31" s="1"/>
  <c r="M31" s="1"/>
  <c r="I30"/>
  <c r="K30" s="1"/>
  <c r="M30" s="1"/>
  <c r="I29"/>
  <c r="K29" s="1"/>
  <c r="M29" s="1"/>
  <c r="I34"/>
  <c r="K34" s="1"/>
  <c r="M34" s="1"/>
  <c r="G43"/>
  <c r="G47"/>
  <c r="G67"/>
  <c r="G66" s="1"/>
  <c r="I21"/>
  <c r="K21" s="1"/>
  <c r="M21" s="1"/>
  <c r="G44"/>
  <c r="G69"/>
  <c r="G51"/>
  <c r="G63"/>
  <c r="I11"/>
  <c r="K11" s="1"/>
  <c r="M11" s="1"/>
  <c r="I10"/>
  <c r="K10" s="1"/>
  <c r="M10" s="1"/>
  <c r="I17"/>
  <c r="K17" s="1"/>
  <c r="M17" s="1"/>
  <c r="I25"/>
  <c r="K25" s="1"/>
  <c r="M25" s="1"/>
  <c r="I24"/>
  <c r="K24" s="1"/>
  <c r="M24" s="1"/>
  <c r="I23"/>
  <c r="K23" s="1"/>
  <c r="M23" s="1"/>
  <c r="G50"/>
  <c r="G59"/>
  <c r="I33"/>
  <c r="K33" s="1"/>
  <c r="M33" s="1"/>
  <c r="I18"/>
  <c r="K18" s="1"/>
  <c r="M18" s="1"/>
  <c r="I16"/>
  <c r="K16" s="1"/>
  <c r="M16" s="1"/>
  <c r="G52"/>
  <c r="G60"/>
  <c r="G54"/>
  <c r="G61"/>
  <c r="I35"/>
  <c r="K35" s="1"/>
  <c r="M35" s="1"/>
  <c r="I27"/>
  <c r="K27" s="1"/>
  <c r="M27" s="1"/>
  <c r="I26"/>
  <c r="K26" s="1"/>
  <c r="M26" s="1"/>
  <c r="I9"/>
  <c r="K9" s="1"/>
  <c r="I7"/>
  <c r="G57"/>
  <c r="I28"/>
  <c r="K28" s="1"/>
  <c r="M28" s="1"/>
  <c r="G56"/>
  <c r="K6" l="1"/>
  <c r="M9"/>
  <c r="M6" s="1"/>
  <c r="E37"/>
  <c r="E36" s="1"/>
  <c r="G42"/>
  <c r="G55"/>
  <c r="I6"/>
  <c r="I44"/>
  <c r="K44" s="1"/>
  <c r="M44" s="1"/>
  <c r="I52"/>
  <c r="I50"/>
  <c r="I43"/>
  <c r="I57"/>
  <c r="I61"/>
  <c r="I60"/>
  <c r="I69"/>
  <c r="I47"/>
  <c r="I54"/>
  <c r="I59"/>
  <c r="I51"/>
  <c r="I67"/>
  <c r="I63"/>
  <c r="I40"/>
  <c r="I56"/>
  <c r="G37" l="1"/>
  <c r="G36" s="1"/>
  <c r="G5" s="1"/>
  <c r="I42"/>
  <c r="I66"/>
  <c r="K56"/>
  <c r="I55"/>
  <c r="I38"/>
  <c r="K40"/>
  <c r="M40" s="1"/>
  <c r="M38" s="1"/>
  <c r="K47"/>
  <c r="M47" s="1"/>
  <c r="K63"/>
  <c r="M63" s="1"/>
  <c r="K59"/>
  <c r="M59" s="1"/>
  <c r="K60"/>
  <c r="M60" s="1"/>
  <c r="K57"/>
  <c r="M57" s="1"/>
  <c r="K61"/>
  <c r="M61" s="1"/>
  <c r="K51"/>
  <c r="M51" s="1"/>
  <c r="K69"/>
  <c r="M69" s="1"/>
  <c r="K52"/>
  <c r="M52" s="1"/>
  <c r="K50"/>
  <c r="M50" s="1"/>
  <c r="K67"/>
  <c r="K54"/>
  <c r="M54" s="1"/>
  <c r="K43"/>
  <c r="K42" l="1"/>
  <c r="M43"/>
  <c r="M42" s="1"/>
  <c r="I37"/>
  <c r="I36" s="1"/>
  <c r="I5" s="1"/>
  <c r="M67"/>
  <c r="M66" s="1"/>
  <c r="K66"/>
  <c r="M56"/>
  <c r="M55" s="1"/>
  <c r="K55"/>
  <c r="K38"/>
  <c r="M37" l="1"/>
  <c r="M36" s="1"/>
  <c r="M5" s="1"/>
  <c r="K37"/>
  <c r="K36" s="1"/>
  <c r="K5" s="1"/>
  <c r="D5"/>
  <c r="F5"/>
  <c r="H5"/>
  <c r="E5"/>
  <c r="C37"/>
  <c r="C36" s="1"/>
  <c r="C5" s="1"/>
</calcChain>
</file>

<file path=xl/sharedStrings.xml><?xml version="1.0" encoding="utf-8"?>
<sst xmlns="http://schemas.openxmlformats.org/spreadsheetml/2006/main" count="269" uniqueCount="247">
  <si>
    <t xml:space="preserve">Наименование </t>
  </si>
  <si>
    <t xml:space="preserve">РАСХОДЫ, ВСЕГО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</si>
  <si>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</si>
  <si>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</si>
  <si>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</si>
  <si>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</si>
  <si>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</si>
  <si>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</si>
  <si>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</si>
  <si>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 xml:space="preserve">Резервные фонды 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</si>
  <si>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</si>
  <si>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</si>
  <si>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</si>
  <si>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</si>
  <si>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</si>
  <si>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</si>
  <si>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Водное хозяйство</t>
  </si>
  <si>
    <t>Лесное хозяйство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</si>
  <si>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</si>
  <si>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</si>
  <si>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</si>
  <si>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</si>
  <si>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</si>
  <si>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</si>
  <si>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 xml:space="preserve">Другие вопросы в области жилищно-коммунального хозяйства  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</si>
  <si>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</si>
  <si>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</si>
  <si>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</si>
  <si>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</si>
  <si>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</si>
  <si>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</si>
  <si>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</si>
  <si>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</si>
  <si>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</si>
  <si>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</si>
  <si>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</si>
  <si>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</si>
  <si>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</si>
  <si>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 xml:space="preserve">Пенсионное обеспечение </t>
  </si>
  <si>
    <t>Социальное обеспечение населения</t>
  </si>
  <si>
    <t>Охрана семьи и детства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</si>
  <si>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</si>
  <si>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</si>
  <si>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</si>
  <si>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</si>
  <si>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 xml:space="preserve">ОБСЛУЖИВАНИЕ ГОСУДАРСТВЕННОГО (МУНИЦИПАЛЬНОГО) ДОЛГА
</t>
  </si>
  <si>
    <t>Обслуживание государственного (муниципального) внутреннего долга</t>
  </si>
  <si>
    <t>000 2 02 00000 00 0000 000</t>
  </si>
  <si>
    <t xml:space="preserve">Субсидии бюджетам городских округов на реализацию мероприятий по обеспечению жильем молодых семей
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</si>
  <si>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</si>
  <si>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</si>
  <si>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</si>
  <si>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</si>
  <si>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</si>
  <si>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выполнение передаваемых полномочий субъектов Российской Федерации</t>
  </si>
  <si>
    <t>Иные межбюджетные трансферты</t>
  </si>
  <si>
    <t>000 2 02 20000 00 0000 000</t>
  </si>
  <si>
    <t>000 2 02 30000 00 0000 000</t>
  </si>
  <si>
    <t>000 2 02 40000 00 0000 000</t>
  </si>
  <si>
    <t>Дотации бюджетам бюджетной системы Российской Федерации</t>
  </si>
  <si>
    <t>000 2 02 10000 00 0000 000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</si>
  <si>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</si>
  <si>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</si>
  <si>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000 0000 0000000000 000</t>
  </si>
  <si>
    <t>000 0100 0000000000 000</t>
  </si>
  <si>
    <t>000 0102 0000000000 000</t>
  </si>
  <si>
    <t>000 0103 0000000000 000</t>
  </si>
  <si>
    <t>000 0104 0000000000 000</t>
  </si>
  <si>
    <t>000 0105 0000000000 000</t>
  </si>
  <si>
    <t>000 0106 0000000000 000</t>
  </si>
  <si>
    <t>000 0107 0000000000 000</t>
  </si>
  <si>
    <t>000 0111 0000000000 000</t>
  </si>
  <si>
    <t>000 0113 0000000000 000</t>
  </si>
  <si>
    <t>000 0200 0000000000 000</t>
  </si>
  <si>
    <t>000 0204 0000000000 000</t>
  </si>
  <si>
    <t>000 0300 0000000000 000</t>
  </si>
  <si>
    <t>000 0309 0000000000 000</t>
  </si>
  <si>
    <t>000 0400 0000000000 000</t>
  </si>
  <si>
    <t>000 0405 0000000000 000</t>
  </si>
  <si>
    <t>000 0406 0000000000 000</t>
  </si>
  <si>
    <t>000 0407 0000000000 000</t>
  </si>
  <si>
    <t>000 0409 0000000000 000</t>
  </si>
  <si>
    <t>000 0412 0000000000 000</t>
  </si>
  <si>
    <t>000 0500 0000000000 000</t>
  </si>
  <si>
    <t>000 0501 0000000000 000</t>
  </si>
  <si>
    <t>000 0502 0000000000 000</t>
  </si>
  <si>
    <t>000 0503 0000000000 000</t>
  </si>
  <si>
    <t>000 0505 0000000000 000</t>
  </si>
  <si>
    <t>000 0600 0000000000 000</t>
  </si>
  <si>
    <t>000 0605 0000000000 000</t>
  </si>
  <si>
    <t>000 0700 0000000000 000</t>
  </si>
  <si>
    <t>000 0701 0000000000 000</t>
  </si>
  <si>
    <t>000 0702 0000000000 000</t>
  </si>
  <si>
    <t>000 0703 0000000000 000</t>
  </si>
  <si>
    <t>000 0705 0000000000 000</t>
  </si>
  <si>
    <t>000 0707 0000000000 000</t>
  </si>
  <si>
    <t>000 0709 0000000000 000</t>
  </si>
  <si>
    <t>000 0800 0000000000 000</t>
  </si>
  <si>
    <t>000 0801 0000000000 000</t>
  </si>
  <si>
    <t>000 0804 0000000000 000</t>
  </si>
  <si>
    <t>000 1000 0000000000 000</t>
  </si>
  <si>
    <t>000 1001 0000000000 000</t>
  </si>
  <si>
    <t>000 1003 0000000000 000</t>
  </si>
  <si>
    <t>000 1004 0000000000 000</t>
  </si>
  <si>
    <t>000 1100 0000000000 000</t>
  </si>
  <si>
    <t>000 1102 0000000000 000</t>
  </si>
  <si>
    <t>000 1200 0000000000 000</t>
  </si>
  <si>
    <t>000 1202 0000000000 000</t>
  </si>
  <si>
    <t>000 1300 0000000000 000</t>
  </si>
  <si>
    <t>000 1301 0000000000 000</t>
  </si>
  <si>
    <t>000 2 00 00000 00 0000 000</t>
  </si>
  <si>
    <t>НАЛОГОВЫЕ И НЕНАЛОГОВЫЕ ДОХОДЫ</t>
  </si>
  <si>
    <t>000 1 01 02000 01 0000 110</t>
  </si>
  <si>
    <t>Налоги на прибыль, доходы</t>
  </si>
  <si>
    <t>000 1 01 00000 01 0000 000</t>
  </si>
  <si>
    <t>Налог на доходы физических лиц</t>
  </si>
  <si>
    <t>000 1 03 00000 00 0000 000</t>
  </si>
  <si>
    <t>Налоги на товары(работы,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</si>
  <si>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</si>
  <si>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</si>
  <si>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</si>
  <si>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</si>
  <si>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</si>
  <si>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</si>
  <si>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</si>
  <si>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</si>
  <si>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</si>
  <si>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</si>
  <si>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</si>
  <si>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</si>
  <si>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</si>
  <si>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</si>
  <si>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</si>
  <si>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</si>
  <si>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</si>
  <si>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</si>
  <si>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</si>
  <si>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000 1 08 03000 01 0000 110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</si>
  <si>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</si>
  <si>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</si>
  <si>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</si>
  <si>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</si>
  <si>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</si>
  <si>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атакже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</si>
  <si>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</si>
  <si>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</si>
  <si>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</si>
  <si>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</si>
  <si>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</si>
  <si>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и компенсации затрат государства</t>
  </si>
  <si>
    <t>000 1 13 02994 04 0000 130</t>
  </si>
  <si>
    <t>Прочие доходы от компенсации затрат бюджетов городских округов</t>
  </si>
  <si>
    <t>000 1 14 00000 00 0000 000</t>
  </si>
  <si>
    <t>Доходы от продажи материальных и нематериальных активов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</si>
  <si>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</si>
  <si>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</si>
  <si>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</si>
  <si>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</si>
  <si>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</si>
  <si>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</si>
  <si>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</si>
  <si>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</si>
  <si>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000 1 17 05040 04 0000 180</t>
  </si>
  <si>
    <t>Прочие неналоговые доходы бюджетов городских округов</t>
  </si>
  <si>
    <t>000 2 02 15002 04 0000 150</t>
  </si>
  <si>
    <t>000 2 02 20302 04 0000 150</t>
  </si>
  <si>
    <t>000 2 02 25491 04 0000 150</t>
  </si>
  <si>
    <t>000 2 02 25497 04 0000 150</t>
  </si>
  <si>
    <t>000 2 02 25555 04 0000 150</t>
  </si>
  <si>
    <t>000 2 02 29999 04 0000 150</t>
  </si>
  <si>
    <t>000 2 02 30024 04 0000 150</t>
  </si>
  <si>
    <t>000 2 02 30029 04 0000 150</t>
  </si>
  <si>
    <t>000 2 02 35120 04 0000 150</t>
  </si>
  <si>
    <t>000 2 02 35930 04 0000 150</t>
  </si>
  <si>
    <t>000 2 02 35304 04 0000 150</t>
  </si>
  <si>
    <t>000 2 02 45303 04 0000 150</t>
  </si>
  <si>
    <t>Код бюджетной классификации</t>
  </si>
  <si>
    <t>000 0 00 00000 00 0000 000</t>
  </si>
  <si>
    <t>ДОХОДЫ, ВСЕГО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</si>
  <si>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</si>
  <si>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</si>
  <si>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</si>
  <si>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</si>
  <si>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Условно утвержденные расходы</t>
  </si>
  <si>
    <t>000 2 02 15001 04 0000 150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</si>
  <si>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</si>
  <si>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Единая субвенция местным бюджетам из бюджета субъекта Российской Федерации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</si>
  <si>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</si>
  <si>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</si>
  <si>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000 2 02 36900 04 0000 150</t>
  </si>
  <si>
    <t>000 2 02 39999 04 0000 150</t>
  </si>
  <si>
    <t>Прочие субвенции бюджетам городских округов</t>
  </si>
  <si>
    <t>000 2 02 25243 04 0000 150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</si>
  <si>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</si>
  <si>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создание новых мест дополнительного образования детей</t>
  </si>
  <si>
    <t>000 0310 0000000000 000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</si>
  <si>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</si>
  <si>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</si>
  <si>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000 1 05 01000 00 0000 000</t>
  </si>
  <si>
    <t>Налог, взимаемый в связи с применением упрощенной системы налогообложения</t>
  </si>
  <si>
    <t>2024 год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</si>
  <si>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</si>
  <si>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</si>
  <si>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</si>
  <si>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000 2 02 25081 04 0000 150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</si>
  <si>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</si>
  <si>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</si>
  <si>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Прочие дотации бюджетам городских округов</t>
  </si>
  <si>
    <t>000 2 02 19999 04 0000 150</t>
  </si>
  <si>
    <t>000 1103 0000000000 000</t>
  </si>
  <si>
    <t>Спорт высших достижений</t>
  </si>
  <si>
    <t>Приказы начальника финансового управления администрации Партизанского городского округа  о внесении изменений в Сводную бюджетную роспись</t>
  </si>
  <si>
    <t>Уточненная Сводная бюджетная роспись</t>
  </si>
  <si>
    <t xml:space="preserve"> </t>
  </si>
  <si>
    <t>2025 год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</si>
  <si>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</si>
  <si>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000 2 02 45179 04 0000 150</t>
  </si>
  <si>
    <t>Прочие межбюджетные трансферты, передаваемые бюджетам городских округов</t>
  </si>
  <si>
    <t>000 2 02 49999 04 0000 150</t>
  </si>
  <si>
    <t>000 0408 0000000000 000</t>
  </si>
  <si>
    <t>Транспорт</t>
  </si>
  <si>
    <t>Первоначально утвержденный бюджет, решение Думы ПГО  
№ 46-Р от  08.12.2023</t>
  </si>
  <si>
    <t>Изменения февраль 2024</t>
  </si>
  <si>
    <t>Решение Думы ПГО  о внесении изменений в бюджет
№ 79-Р от 26.02.2024</t>
  </si>
  <si>
    <t>Изменения июнь 2024</t>
  </si>
  <si>
    <t>Решение Думы ПГО  о внесении изменений в бюджет
№ 101-Р 14.06.2024</t>
  </si>
  <si>
    <t>Изменения август</t>
  </si>
  <si>
    <t>Решение Думы ПГО  о внесении изменений в бюджет
№ 136-Р 14.08.2024</t>
  </si>
  <si>
    <t>Изменения декабрь 2024</t>
  </si>
  <si>
    <t>Решение Думы ПГО  о внесении изменений в бюджет
№ 159-Р 06.12.2024</t>
  </si>
  <si>
    <t>000 1006 0000000000 000</t>
  </si>
  <si>
    <t>Другие вопросы в области социальной политики</t>
  </si>
  <si>
    <t>2026 год</t>
  </si>
  <si>
    <t>000 2 02 20077 04 0000 150</t>
  </si>
  <si>
    <t xml:space="preserve">Субсидии бюджетам городских округов на софинансирование капитальных вложений в объекты муниципальной собственности
</t>
  </si>
  <si>
    <t>000 2 02 45050 04 0000 150</t>
  </si>
  <si>
    <t xml:space="preserve"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</si>
  <si>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</si>
  <si>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000 2 02 25156 04 0000 150</t>
  </si>
  <si>
    <t>Субсидии бюджетам городских округов на реализацию программ местного развития и обеспечение занятости для шахтерских городов и поселков</t>
  </si>
  <si>
    <t>000 2 02 25505 04 0000 150</t>
  </si>
  <si>
    <t xml:space="preserve"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
</t>
  </si>
  <si>
    <t>Сведения о внесенных изменениях в первоначально принятое решение о бюджете Партизанского городского округа на 2024 год и на плановый период 2025 и 2026 годы</t>
  </si>
  <si>
    <t>000 1 11 01040 04 0000 120</t>
  </si>
  <si>
    <t>Доходы в виде прибыли, приходящейся на доли в учтавных (складочных) капиталах хозяйственных товариществ и обществ, или дивидендов по акциям, принадлежащим городским округам</t>
  </si>
  <si>
    <t>000 1 05 02010 02 0000 110</t>
  </si>
  <si>
    <t>Единый налог на вмененный доход для отдельных видов деятельности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</si>
</sst>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8"/>
      <color rgb="FF000000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49" fontId="2" fillId="0" borderId="3">
      <alignment horizontal="center"/>
    </xf>
    <xf numFmtId="0" fontId="2" fillId="0" borderId="4">
      <alignment horizontal="left" wrapText="1" indent="2"/>
    </xf>
  </cellStyleXfs>
  <cellXfs count="81">
    <xf numFmtId="0" fontId="0" fillId="0" borderId="0" xfId="0"/>
    <xf numFmtId="0" fontId="3" fillId="0" borderId="0" xfId="0" applyFont="1" applyFill="1"/>
    <xf numFmtId="4" fontId="4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49" fontId="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" fontId="4" fillId="0" borderId="1" xfId="1" applyNumberFormat="1" applyFont="1" applyFill="1" applyBorder="1" applyProtection="1">
      <alignment horizontal="center" vertical="top" shrinkToFit="1"/>
    </xf>
    <xf numFmtId="0" fontId="4" fillId="0" borderId="1" xfId="4" applyNumberFormat="1" applyFont="1" applyFill="1" applyBorder="1" applyAlignment="1" applyProtection="1">
      <alignment horizontal="left" wrapText="1"/>
    </xf>
    <xf numFmtId="1" fontId="3" fillId="0" borderId="1" xfId="1" applyNumberFormat="1" applyFont="1" applyFill="1" applyBorder="1" applyProtection="1">
      <alignment horizontal="center" vertical="top" shrinkToFit="1"/>
    </xf>
    <xf numFmtId="0" fontId="3" fillId="0" borderId="1" xfId="2" applyNumberFormat="1" applyFont="1" applyFill="1" applyBorder="1" applyProtection="1">
      <alignment horizontal="left" vertical="top" wrapText="1"/>
    </xf>
    <xf numFmtId="0" fontId="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49" fontId="4" fillId="0" borderId="1" xfId="0" applyNumberFormat="1" applyFont="1" applyFill="1" applyBorder="1" applyAlignment="1">
      <alignment horizontal="left"/>
    </xf>
    <xf numFmtId="0" fontId="4" fillId="0" borderId="0" xfId="0" applyFont="1" applyFill="1"/>
    <xf numFmtId="49" fontId="3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4" fontId="8" fillId="0" borderId="1" xfId="0" applyNumberFormat="1" applyFont="1" applyFill="1" applyBorder="1"/>
    <xf numFmtId="4" fontId="9" fillId="0" borderId="1" xfId="0" applyNumberFormat="1" applyFont="1" applyFill="1" applyBorder="1"/>
    <xf numFmtId="0" fontId="10" fillId="0" borderId="0" xfId="0" applyFont="1" applyFill="1" applyAlignment="1">
      <alignment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Protection="1">
      <alignment horizontal="left" vertical="top" wrapText="1"/>
    </xf>
    <xf numFmtId="0" fontId="11" fillId="0" borderId="1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4" fillId="0" borderId="5" xfId="0" applyNumberFormat="1" applyFont="1" applyFill="1" applyBorder="1"/>
    <xf numFmtId="4" fontId="6" fillId="0" borderId="5" xfId="0" applyNumberFormat="1" applyFont="1" applyFill="1" applyBorder="1"/>
    <xf numFmtId="4" fontId="7" fillId="0" borderId="5" xfId="0" applyNumberFormat="1" applyFont="1" applyFill="1" applyBorder="1"/>
    <xf numFmtId="4" fontId="8" fillId="0" borderId="5" xfId="0" applyNumberFormat="1" applyFont="1" applyFill="1" applyBorder="1"/>
    <xf numFmtId="0" fontId="12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wrapText="1"/>
    </xf>
    <xf numFmtId="4" fontId="3" fillId="0" borderId="7" xfId="0" applyNumberFormat="1" applyFont="1" applyFill="1" applyBorder="1" applyAlignment="1">
      <alignment wrapText="1"/>
    </xf>
    <xf numFmtId="4" fontId="4" fillId="0" borderId="7" xfId="0" applyNumberFormat="1" applyFont="1" applyFill="1" applyBorder="1"/>
    <xf numFmtId="4" fontId="6" fillId="0" borderId="7" xfId="0" applyNumberFormat="1" applyFont="1" applyFill="1" applyBorder="1"/>
    <xf numFmtId="4" fontId="7" fillId="0" borderId="7" xfId="0" applyNumberFormat="1" applyFont="1" applyFill="1" applyBorder="1"/>
    <xf numFmtId="4" fontId="8" fillId="0" borderId="7" xfId="0" applyNumberFormat="1" applyFont="1" applyFill="1" applyBorder="1"/>
    <xf numFmtId="4" fontId="9" fillId="0" borderId="7" xfId="0" applyNumberFormat="1" applyFont="1" applyFill="1" applyBorder="1"/>
    <xf numFmtId="4" fontId="3" fillId="0" borderId="7" xfId="0" applyNumberFormat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wrapText="1"/>
    </xf>
    <xf numFmtId="4" fontId="4" fillId="0" borderId="12" xfId="0" applyNumberFormat="1" applyFont="1" applyFill="1" applyBorder="1" applyAlignment="1">
      <alignment wrapText="1"/>
    </xf>
    <xf numFmtId="4" fontId="3" fillId="0" borderId="11" xfId="0" applyNumberFormat="1" applyFont="1" applyFill="1" applyBorder="1" applyAlignment="1">
      <alignment wrapText="1"/>
    </xf>
    <xf numFmtId="4" fontId="3" fillId="0" borderId="12" xfId="0" applyNumberFormat="1" applyFont="1" applyFill="1" applyBorder="1" applyAlignment="1">
      <alignment wrapText="1"/>
    </xf>
    <xf numFmtId="4" fontId="4" fillId="0" borderId="11" xfId="0" applyNumberFormat="1" applyFont="1" applyFill="1" applyBorder="1"/>
    <xf numFmtId="4" fontId="4" fillId="0" borderId="12" xfId="0" applyNumberFormat="1" applyFont="1" applyFill="1" applyBorder="1"/>
    <xf numFmtId="4" fontId="6" fillId="0" borderId="11" xfId="0" applyNumberFormat="1" applyFont="1" applyFill="1" applyBorder="1"/>
    <xf numFmtId="4" fontId="6" fillId="0" borderId="12" xfId="0" applyNumberFormat="1" applyFont="1" applyFill="1" applyBorder="1"/>
    <xf numFmtId="4" fontId="7" fillId="0" borderId="11" xfId="0" applyNumberFormat="1" applyFont="1" applyFill="1" applyBorder="1"/>
    <xf numFmtId="4" fontId="7" fillId="0" borderId="12" xfId="0" applyNumberFormat="1" applyFont="1" applyFill="1" applyBorder="1"/>
    <xf numFmtId="4" fontId="8" fillId="0" borderId="11" xfId="0" applyNumberFormat="1" applyFont="1" applyFill="1" applyBorder="1"/>
    <xf numFmtId="4" fontId="8" fillId="0" borderId="12" xfId="0" applyNumberFormat="1" applyFont="1" applyFill="1" applyBorder="1"/>
    <xf numFmtId="4" fontId="9" fillId="0" borderId="11" xfId="0" applyNumberFormat="1" applyFont="1" applyFill="1" applyBorder="1"/>
    <xf numFmtId="4" fontId="3" fillId="0" borderId="11" xfId="0" applyNumberFormat="1" applyFont="1" applyFill="1" applyBorder="1"/>
    <xf numFmtId="4" fontId="4" fillId="0" borderId="13" xfId="0" applyNumberFormat="1" applyFont="1" applyFill="1" applyBorder="1"/>
    <xf numFmtId="4" fontId="4" fillId="0" borderId="14" xfId="0" applyNumberFormat="1" applyFont="1" applyFill="1" applyBorder="1"/>
    <xf numFmtId="4" fontId="7" fillId="0" borderId="14" xfId="0" applyNumberFormat="1" applyFont="1" applyFill="1" applyBorder="1"/>
    <xf numFmtId="4" fontId="7" fillId="0" borderId="15" xfId="0" applyNumberFormat="1" applyFont="1" applyFill="1" applyBorder="1"/>
  </cellXfs>
  <cellStyles count="5">
    <cellStyle name="xl23" xfId="1"/>
    <cellStyle name="xl30" xfId="4"/>
    <cellStyle name="xl41" xfId="3"/>
    <cellStyle name="xl44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5.75"/>
  <cols>
    <col min="1" max="1" width="30.42578125" style="9" customWidth="1"/>
    <col min="2" max="2" width="52.140625" style="8" customWidth="1"/>
    <col min="3" max="3" width="18.85546875" style="1" customWidth="1"/>
    <col min="4" max="4" width="17.42578125" style="1" customWidth="1"/>
    <col min="5" max="5" width="22.7109375" style="1" bestFit="1" customWidth="1"/>
    <col min="6" max="6" width="17.42578125" style="1" customWidth="1"/>
    <col min="7" max="7" width="20.140625" style="1" bestFit="1" customWidth="1"/>
    <col min="8" max="8" width="16.85546875" style="1" bestFit="1" customWidth="1"/>
    <col min="9" max="9" width="20.140625" style="1" bestFit="1" customWidth="1"/>
    <col min="10" max="10" width="16.85546875" style="1" bestFit="1" customWidth="1"/>
    <col min="11" max="11" width="20.140625" style="1" bestFit="1" customWidth="1"/>
    <col min="12" max="13" width="20.5703125" style="1" customWidth="1"/>
    <col min="14" max="14" width="18.85546875" style="1" customWidth="1"/>
    <col min="15" max="15" width="17.42578125" style="1" customWidth="1"/>
    <col min="16" max="16" width="22.7109375" style="1" bestFit="1" customWidth="1"/>
    <col min="17" max="17" width="17.42578125" style="1" customWidth="1"/>
    <col min="18" max="18" width="20.140625" style="1" bestFit="1" customWidth="1"/>
    <col min="19" max="19" width="16.85546875" style="1" bestFit="1" customWidth="1"/>
    <col min="20" max="20" width="20.140625" style="1" bestFit="1" customWidth="1"/>
    <col min="21" max="21" width="16.85546875" style="1" bestFit="1" customWidth="1"/>
    <col min="22" max="22" width="20.140625" style="1" bestFit="1" customWidth="1"/>
    <col min="23" max="24" width="20.5703125" style="1" customWidth="1"/>
    <col min="25" max="25" width="18.85546875" style="1" customWidth="1"/>
    <col min="26" max="26" width="17.42578125" style="1" customWidth="1"/>
    <col min="27" max="27" width="22.7109375" style="1" bestFit="1" customWidth="1"/>
    <col min="28" max="28" width="17.42578125" style="1" customWidth="1"/>
    <col min="29" max="29" width="20.140625" style="1" bestFit="1" customWidth="1"/>
    <col min="30" max="30" width="16.85546875" style="1" bestFit="1" customWidth="1"/>
    <col min="31" max="31" width="20.140625" style="1" bestFit="1" customWidth="1"/>
    <col min="32" max="32" width="16.85546875" style="1" bestFit="1" customWidth="1"/>
    <col min="33" max="33" width="20.140625" style="1" bestFit="1" customWidth="1"/>
    <col min="34" max="35" width="20.5703125" style="1" customWidth="1"/>
    <col min="36" max="16384" width="9.140625" style="1"/>
  </cols>
  <sheetData>
    <row r="1" spans="1:35" ht="18.75">
      <c r="A1" s="7" t="s">
        <v>242</v>
      </c>
    </row>
    <row r="2" spans="1:35" ht="16.5" thickBot="1"/>
    <row r="3" spans="1:35" s="24" customFormat="1">
      <c r="A3" s="34" t="s">
        <v>176</v>
      </c>
      <c r="B3" s="35" t="s">
        <v>0</v>
      </c>
      <c r="C3" s="39" t="s">
        <v>200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58" t="s">
        <v>214</v>
      </c>
      <c r="O3" s="59"/>
      <c r="P3" s="59"/>
      <c r="Q3" s="59"/>
      <c r="R3" s="59"/>
      <c r="S3" s="59"/>
      <c r="T3" s="59"/>
      <c r="U3" s="59"/>
      <c r="V3" s="59"/>
      <c r="W3" s="59"/>
      <c r="X3" s="60"/>
      <c r="Y3" s="40" t="s">
        <v>232</v>
      </c>
      <c r="Z3" s="40"/>
      <c r="AA3" s="40"/>
      <c r="AB3" s="40"/>
      <c r="AC3" s="40"/>
      <c r="AD3" s="40"/>
      <c r="AE3" s="40"/>
      <c r="AF3" s="40"/>
      <c r="AG3" s="40"/>
      <c r="AH3" s="40"/>
      <c r="AI3" s="41"/>
    </row>
    <row r="4" spans="1:35" s="8" customFormat="1" ht="189">
      <c r="A4" s="34"/>
      <c r="B4" s="35"/>
      <c r="C4" s="36" t="s">
        <v>221</v>
      </c>
      <c r="D4" s="10" t="s">
        <v>222</v>
      </c>
      <c r="E4" s="10" t="s">
        <v>223</v>
      </c>
      <c r="F4" s="10" t="s">
        <v>224</v>
      </c>
      <c r="G4" s="10" t="s">
        <v>225</v>
      </c>
      <c r="H4" s="10" t="s">
        <v>226</v>
      </c>
      <c r="I4" s="36" t="s">
        <v>227</v>
      </c>
      <c r="J4" s="10" t="s">
        <v>228</v>
      </c>
      <c r="K4" s="36" t="s">
        <v>229</v>
      </c>
      <c r="L4" s="10" t="s">
        <v>211</v>
      </c>
      <c r="M4" s="42" t="s">
        <v>212</v>
      </c>
      <c r="N4" s="61" t="s">
        <v>221</v>
      </c>
      <c r="O4" s="10" t="s">
        <v>222</v>
      </c>
      <c r="P4" s="10" t="s">
        <v>223</v>
      </c>
      <c r="Q4" s="10" t="s">
        <v>224</v>
      </c>
      <c r="R4" s="10" t="s">
        <v>225</v>
      </c>
      <c r="S4" s="10" t="s">
        <v>226</v>
      </c>
      <c r="T4" s="36" t="s">
        <v>227</v>
      </c>
      <c r="U4" s="10" t="s">
        <v>228</v>
      </c>
      <c r="V4" s="36" t="s">
        <v>229</v>
      </c>
      <c r="W4" s="10" t="s">
        <v>211</v>
      </c>
      <c r="X4" s="62" t="s">
        <v>212</v>
      </c>
      <c r="Y4" s="49" t="s">
        <v>221</v>
      </c>
      <c r="Z4" s="10" t="s">
        <v>222</v>
      </c>
      <c r="AA4" s="10" t="s">
        <v>223</v>
      </c>
      <c r="AB4" s="10" t="s">
        <v>224</v>
      </c>
      <c r="AC4" s="10" t="s">
        <v>225</v>
      </c>
      <c r="AD4" s="10" t="s">
        <v>226</v>
      </c>
      <c r="AE4" s="36" t="s">
        <v>227</v>
      </c>
      <c r="AF4" s="10" t="s">
        <v>228</v>
      </c>
      <c r="AG4" s="36" t="s">
        <v>229</v>
      </c>
      <c r="AH4" s="10" t="s">
        <v>211</v>
      </c>
      <c r="AI4" s="10" t="s">
        <v>212</v>
      </c>
    </row>
    <row r="5" spans="1:35" s="13" customFormat="1">
      <c r="A5" s="11" t="s">
        <v>177</v>
      </c>
      <c r="B5" s="12" t="s">
        <v>178</v>
      </c>
      <c r="C5" s="2">
        <f t="shared" ref="C5" si="0">C6+C36</f>
        <v>1612430677.1300001</v>
      </c>
      <c r="D5" s="2">
        <f t="shared" ref="D5:K5" si="1">D6+D36</f>
        <v>168415557.53</v>
      </c>
      <c r="E5" s="2">
        <f t="shared" si="1"/>
        <v>1780846234.6600001</v>
      </c>
      <c r="F5" s="2">
        <f t="shared" si="1"/>
        <v>-9451684.9399999958</v>
      </c>
      <c r="G5" s="2">
        <f t="shared" si="1"/>
        <v>1771394549.7199998</v>
      </c>
      <c r="H5" s="2">
        <f t="shared" si="1"/>
        <v>31574285.16</v>
      </c>
      <c r="I5" s="2">
        <f t="shared" si="1"/>
        <v>1802968834.8799999</v>
      </c>
      <c r="J5" s="2">
        <f t="shared" si="1"/>
        <v>93136939.700000003</v>
      </c>
      <c r="K5" s="2">
        <f t="shared" si="1"/>
        <v>1896105774.5799999</v>
      </c>
      <c r="L5" s="2">
        <f t="shared" ref="L5:V5" si="2">L6+L36</f>
        <v>0</v>
      </c>
      <c r="M5" s="43">
        <f t="shared" si="2"/>
        <v>1896105774.5799999</v>
      </c>
      <c r="N5" s="63">
        <f t="shared" si="2"/>
        <v>1420258656.5900002</v>
      </c>
      <c r="O5" s="2">
        <f t="shared" si="2"/>
        <v>211798231.39999998</v>
      </c>
      <c r="P5" s="2">
        <f t="shared" si="2"/>
        <v>1632056887.99</v>
      </c>
      <c r="Q5" s="2">
        <f t="shared" si="2"/>
        <v>-21723847.379999999</v>
      </c>
      <c r="R5" s="2">
        <f t="shared" si="2"/>
        <v>1610333040.6100001</v>
      </c>
      <c r="S5" s="2">
        <f t="shared" si="2"/>
        <v>0</v>
      </c>
      <c r="T5" s="2">
        <f t="shared" si="2"/>
        <v>1610333040.6100001</v>
      </c>
      <c r="U5" s="2">
        <f t="shared" si="2"/>
        <v>0</v>
      </c>
      <c r="V5" s="2">
        <f t="shared" si="2"/>
        <v>1610333040.6100001</v>
      </c>
      <c r="W5" s="2">
        <f t="shared" ref="W5:AI5" si="3">W6+W36</f>
        <v>0</v>
      </c>
      <c r="X5" s="64">
        <f t="shared" si="3"/>
        <v>1610333040.6100001</v>
      </c>
      <c r="Y5" s="50">
        <f t="shared" si="3"/>
        <v>1443924092.0700002</v>
      </c>
      <c r="Z5" s="2">
        <f t="shared" si="3"/>
        <v>17954365.039999999</v>
      </c>
      <c r="AA5" s="2">
        <f t="shared" si="3"/>
        <v>1461878457.1100001</v>
      </c>
      <c r="AB5" s="2">
        <f t="shared" si="3"/>
        <v>-19785651.129999999</v>
      </c>
      <c r="AC5" s="2">
        <f t="shared" si="3"/>
        <v>1442092805.98</v>
      </c>
      <c r="AD5" s="2">
        <f t="shared" si="3"/>
        <v>0</v>
      </c>
      <c r="AE5" s="2">
        <f t="shared" si="3"/>
        <v>1442092805.98</v>
      </c>
      <c r="AF5" s="2">
        <f t="shared" si="3"/>
        <v>0</v>
      </c>
      <c r="AG5" s="2">
        <f t="shared" si="3"/>
        <v>1442092805.98</v>
      </c>
      <c r="AH5" s="2">
        <f t="shared" si="3"/>
        <v>0</v>
      </c>
      <c r="AI5" s="2">
        <f t="shared" si="3"/>
        <v>1442092805.98</v>
      </c>
    </row>
    <row r="6" spans="1:35" s="30" customFormat="1">
      <c r="A6" s="31" t="s">
        <v>213</v>
      </c>
      <c r="B6" s="14" t="s">
        <v>111</v>
      </c>
      <c r="C6" s="2">
        <f>C7+C9+C11+C16+C19+C21+C26+C28+C30+C33+C34</f>
        <v>800000000</v>
      </c>
      <c r="D6" s="2">
        <f t="shared" ref="D6:K6" si="4">D7+D9+D11+D16+D19+D21+D26+D28+D30+D33+D34</f>
        <v>0</v>
      </c>
      <c r="E6" s="2">
        <f t="shared" si="4"/>
        <v>800000000</v>
      </c>
      <c r="F6" s="2">
        <f t="shared" si="4"/>
        <v>0</v>
      </c>
      <c r="G6" s="2">
        <f t="shared" si="4"/>
        <v>800000000</v>
      </c>
      <c r="H6" s="2">
        <f t="shared" si="4"/>
        <v>2738000</v>
      </c>
      <c r="I6" s="2">
        <f t="shared" si="4"/>
        <v>802738000</v>
      </c>
      <c r="J6" s="2">
        <f t="shared" si="4"/>
        <v>87116000</v>
      </c>
      <c r="K6" s="2">
        <f t="shared" si="4"/>
        <v>889854000</v>
      </c>
      <c r="L6" s="2">
        <v>0</v>
      </c>
      <c r="M6" s="43">
        <f t="shared" ref="M6" si="5">M7+M9+M11+M16+M19+M21+M26+M28+M30+M33+M34</f>
        <v>889854000</v>
      </c>
      <c r="N6" s="63">
        <f>N7+N9+N11+N16+N19+N21+N26+N28+N30+N33+N34</f>
        <v>675789000</v>
      </c>
      <c r="O6" s="2">
        <f t="shared" ref="O6" si="6">O7+O9+O11+O16+O19+O21+O26+O28+O30+O33+O34</f>
        <v>0</v>
      </c>
      <c r="P6" s="2">
        <f t="shared" ref="P6" si="7">P7+P9+P11+P16+P19+P21+P26+P28+P30+P33+P34</f>
        <v>675789000</v>
      </c>
      <c r="Q6" s="2">
        <f t="shared" ref="Q6" si="8">Q7+Q9+Q11+Q16+Q19+Q21+Q26+Q28+Q30+Q33+Q34</f>
        <v>0</v>
      </c>
      <c r="R6" s="2">
        <f t="shared" ref="R6" si="9">R7+R9+R11+R16+R19+R21+R26+R28+R30+R33+R34</f>
        <v>675789000</v>
      </c>
      <c r="S6" s="2">
        <f t="shared" ref="S6" si="10">S7+S9+S11+S16+S19+S21+S26+S28+S30+S33+S34</f>
        <v>0</v>
      </c>
      <c r="T6" s="2">
        <f t="shared" ref="T6" si="11">T7+T9+T11+T16+T19+T21+T26+T28+T30+T33+T34</f>
        <v>675789000</v>
      </c>
      <c r="U6" s="2">
        <f t="shared" ref="U6" si="12">U7+U9+U11+U16+U19+U21+U26+U28+U30+U33+U34</f>
        <v>0</v>
      </c>
      <c r="V6" s="2">
        <f t="shared" ref="V6" si="13">V7+V9+V11+V16+V19+V21+V26+V28+V30+V33+V34</f>
        <v>675789000</v>
      </c>
      <c r="W6" s="2">
        <v>0</v>
      </c>
      <c r="X6" s="64">
        <f t="shared" ref="X6" si="14">X7+X9+X11+X16+X19+X21+X26+X28+X30+X33+X34</f>
        <v>675789000</v>
      </c>
      <c r="Y6" s="50">
        <f>Y7+Y9+Y11+Y16+Y19+Y21+Y26+Y28+Y30+Y33+Y34</f>
        <v>676132000</v>
      </c>
      <c r="Z6" s="2">
        <f t="shared" ref="Z6" si="15">Z7+Z9+Z11+Z16+Z19+Z21+Z26+Z28+Z30+Z33+Z34</f>
        <v>0</v>
      </c>
      <c r="AA6" s="2">
        <f t="shared" ref="AA6" si="16">AA7+AA9+AA11+AA16+AA19+AA21+AA26+AA28+AA30+AA33+AA34</f>
        <v>676132000</v>
      </c>
      <c r="AB6" s="2">
        <f t="shared" ref="AB6" si="17">AB7+AB9+AB11+AB16+AB19+AB21+AB26+AB28+AB30+AB33+AB34</f>
        <v>0</v>
      </c>
      <c r="AC6" s="2">
        <f t="shared" ref="AC6" si="18">AC7+AC9+AC11+AC16+AC19+AC21+AC26+AC28+AC30+AC33+AC34</f>
        <v>676132000</v>
      </c>
      <c r="AD6" s="2">
        <f t="shared" ref="AD6" si="19">AD7+AD9+AD11+AD16+AD19+AD21+AD26+AD28+AD30+AD33+AD34</f>
        <v>0</v>
      </c>
      <c r="AE6" s="2">
        <f t="shared" ref="AE6" si="20">AE7+AE9+AE11+AE16+AE19+AE21+AE26+AE28+AE30+AE33+AE34</f>
        <v>676132000</v>
      </c>
      <c r="AF6" s="2">
        <f t="shared" ref="AF6" si="21">AF7+AF9+AF11+AF16+AF19+AF21+AF26+AF28+AF30+AF33+AF34</f>
        <v>0</v>
      </c>
      <c r="AG6" s="2">
        <f t="shared" ref="AG6" si="22">AG7+AG9+AG11+AG16+AG19+AG21+AG26+AG28+AG30+AG33+AG34</f>
        <v>676132000</v>
      </c>
      <c r="AH6" s="2">
        <v>0</v>
      </c>
      <c r="AI6" s="2">
        <f t="shared" ref="AI6" si="23">AI7+AI9+AI11+AI16+AI19+AI21+AI26+AI28+AI30+AI33+AI34</f>
        <v>676132000</v>
      </c>
    </row>
    <row r="7" spans="1:35" s="30" customFormat="1">
      <c r="A7" s="33" t="s">
        <v>114</v>
      </c>
      <c r="B7" s="14" t="s">
        <v>113</v>
      </c>
      <c r="C7" s="2">
        <v>657152000</v>
      </c>
      <c r="D7" s="2">
        <v>0</v>
      </c>
      <c r="E7" s="2">
        <f t="shared" ref="E7:I35" si="24">C7+D7</f>
        <v>657152000</v>
      </c>
      <c r="F7" s="2">
        <v>0</v>
      </c>
      <c r="G7" s="2">
        <f t="shared" si="24"/>
        <v>657152000</v>
      </c>
      <c r="H7" s="2">
        <v>0</v>
      </c>
      <c r="I7" s="2">
        <f t="shared" si="24"/>
        <v>657152000</v>
      </c>
      <c r="J7" s="2">
        <v>82848000</v>
      </c>
      <c r="K7" s="2">
        <f>E7+J7</f>
        <v>740000000</v>
      </c>
      <c r="L7" s="2">
        <v>0</v>
      </c>
      <c r="M7" s="43">
        <v>740000000</v>
      </c>
      <c r="N7" s="63">
        <v>531393000</v>
      </c>
      <c r="O7" s="2">
        <v>0</v>
      </c>
      <c r="P7" s="2">
        <f t="shared" ref="P7" si="25">N7+O7</f>
        <v>531393000</v>
      </c>
      <c r="Q7" s="2">
        <v>0</v>
      </c>
      <c r="R7" s="2">
        <f t="shared" ref="R7" si="26">P7+Q7</f>
        <v>531393000</v>
      </c>
      <c r="S7" s="2">
        <v>0</v>
      </c>
      <c r="T7" s="2">
        <f t="shared" ref="T7" si="27">R7+S7</f>
        <v>531393000</v>
      </c>
      <c r="U7" s="2">
        <v>0</v>
      </c>
      <c r="V7" s="2">
        <f>P7+U7</f>
        <v>531393000</v>
      </c>
      <c r="W7" s="2">
        <v>0</v>
      </c>
      <c r="X7" s="64">
        <f t="shared" ref="X7" si="28">R7+W7</f>
        <v>531393000</v>
      </c>
      <c r="Y7" s="50">
        <v>529565000</v>
      </c>
      <c r="Z7" s="2">
        <v>0</v>
      </c>
      <c r="AA7" s="2">
        <f t="shared" ref="AA7" si="29">Y7+Z7</f>
        <v>529565000</v>
      </c>
      <c r="AB7" s="2">
        <v>0</v>
      </c>
      <c r="AC7" s="2">
        <f t="shared" ref="AC7" si="30">AA7+AB7</f>
        <v>529565000</v>
      </c>
      <c r="AD7" s="2">
        <v>0</v>
      </c>
      <c r="AE7" s="2">
        <f t="shared" ref="AE7" si="31">AC7+AD7</f>
        <v>529565000</v>
      </c>
      <c r="AF7" s="2">
        <v>0</v>
      </c>
      <c r="AG7" s="2">
        <f>AA7+AF7</f>
        <v>529565000</v>
      </c>
      <c r="AH7" s="2">
        <v>0</v>
      </c>
      <c r="AI7" s="2">
        <f t="shared" ref="AI7" si="32">AC7+AH7</f>
        <v>529565000</v>
      </c>
    </row>
    <row r="8" spans="1:35" s="30" customFormat="1">
      <c r="A8" s="15" t="s">
        <v>112</v>
      </c>
      <c r="B8" s="6" t="s">
        <v>115</v>
      </c>
      <c r="C8" s="3">
        <v>657125000</v>
      </c>
      <c r="D8" s="3">
        <v>0</v>
      </c>
      <c r="E8" s="3">
        <f>C8+D8</f>
        <v>657125000</v>
      </c>
      <c r="F8" s="3">
        <v>0</v>
      </c>
      <c r="G8" s="3">
        <f>E8+F8</f>
        <v>657125000</v>
      </c>
      <c r="H8" s="3">
        <v>0</v>
      </c>
      <c r="I8" s="3">
        <f>G8+H8</f>
        <v>657125000</v>
      </c>
      <c r="J8" s="3">
        <v>82848000</v>
      </c>
      <c r="K8" s="3">
        <v>740000000</v>
      </c>
      <c r="L8" s="3">
        <v>0</v>
      </c>
      <c r="M8" s="44">
        <f>K8+L8</f>
        <v>740000000</v>
      </c>
      <c r="N8" s="65">
        <v>531393000</v>
      </c>
      <c r="O8" s="3">
        <v>0</v>
      </c>
      <c r="P8" s="3">
        <f>N8+O8</f>
        <v>531393000</v>
      </c>
      <c r="Q8" s="3">
        <v>0</v>
      </c>
      <c r="R8" s="3">
        <f>P8+Q8</f>
        <v>531393000</v>
      </c>
      <c r="S8" s="3">
        <v>0</v>
      </c>
      <c r="T8" s="3">
        <f>R8+S8</f>
        <v>531393000</v>
      </c>
      <c r="U8" s="3">
        <v>0</v>
      </c>
      <c r="V8" s="3">
        <f>T8+U8</f>
        <v>531393000</v>
      </c>
      <c r="W8" s="3">
        <v>0</v>
      </c>
      <c r="X8" s="66">
        <f>V8+W8</f>
        <v>531393000</v>
      </c>
      <c r="Y8" s="51">
        <v>529565000</v>
      </c>
      <c r="Z8" s="3">
        <v>0</v>
      </c>
      <c r="AA8" s="3">
        <f>Y8+Z8</f>
        <v>529565000</v>
      </c>
      <c r="AB8" s="3">
        <v>0</v>
      </c>
      <c r="AC8" s="3">
        <f>AA8+AB8</f>
        <v>529565000</v>
      </c>
      <c r="AD8" s="3">
        <v>0</v>
      </c>
      <c r="AE8" s="3">
        <f>AC8+AD8</f>
        <v>529565000</v>
      </c>
      <c r="AF8" s="3">
        <v>0</v>
      </c>
      <c r="AG8" s="3">
        <f>AE8+AF8</f>
        <v>529565000</v>
      </c>
      <c r="AH8" s="3">
        <v>0</v>
      </c>
      <c r="AI8" s="3">
        <f>AG8+AH8</f>
        <v>529565000</v>
      </c>
    </row>
    <row r="9" spans="1:35" s="30" customFormat="1" ht="36" customHeight="1">
      <c r="A9" s="33" t="s">
        <v>116</v>
      </c>
      <c r="B9" s="32" t="s">
        <v>117</v>
      </c>
      <c r="C9" s="2">
        <v>36840000</v>
      </c>
      <c r="D9" s="2">
        <v>0</v>
      </c>
      <c r="E9" s="2">
        <f t="shared" si="24"/>
        <v>36840000</v>
      </c>
      <c r="F9" s="2">
        <v>0</v>
      </c>
      <c r="G9" s="2">
        <f t="shared" si="24"/>
        <v>36840000</v>
      </c>
      <c r="H9" s="2">
        <v>0</v>
      </c>
      <c r="I9" s="2">
        <f t="shared" si="24"/>
        <v>36840000</v>
      </c>
      <c r="J9" s="2">
        <v>2264000</v>
      </c>
      <c r="K9" s="3">
        <f t="shared" ref="K9:K35" si="33">I9+J9</f>
        <v>39104000</v>
      </c>
      <c r="L9" s="2">
        <v>0</v>
      </c>
      <c r="M9" s="44">
        <f t="shared" ref="M9:M35" si="34">K9+L9</f>
        <v>39104000</v>
      </c>
      <c r="N9" s="63">
        <v>39456000</v>
      </c>
      <c r="O9" s="2">
        <v>0</v>
      </c>
      <c r="P9" s="2">
        <f t="shared" ref="P9:P35" si="35">N9+O9</f>
        <v>39456000</v>
      </c>
      <c r="Q9" s="2">
        <v>0</v>
      </c>
      <c r="R9" s="2">
        <f t="shared" ref="R9:R35" si="36">P9+Q9</f>
        <v>39456000</v>
      </c>
      <c r="S9" s="2">
        <v>0</v>
      </c>
      <c r="T9" s="2">
        <f t="shared" ref="T9:T35" si="37">R9+S9</f>
        <v>39456000</v>
      </c>
      <c r="U9" s="2">
        <v>0</v>
      </c>
      <c r="V9" s="3">
        <f t="shared" ref="V9:V35" si="38">T9+U9</f>
        <v>39456000</v>
      </c>
      <c r="W9" s="2">
        <v>0</v>
      </c>
      <c r="X9" s="66">
        <f t="shared" ref="X9:X35" si="39">V9+W9</f>
        <v>39456000</v>
      </c>
      <c r="Y9" s="50">
        <v>41070000</v>
      </c>
      <c r="Z9" s="2">
        <v>0</v>
      </c>
      <c r="AA9" s="2">
        <f t="shared" ref="AA9:AA35" si="40">Y9+Z9</f>
        <v>41070000</v>
      </c>
      <c r="AB9" s="2">
        <v>0</v>
      </c>
      <c r="AC9" s="2">
        <f t="shared" ref="AC9:AC35" si="41">AA9+AB9</f>
        <v>41070000</v>
      </c>
      <c r="AD9" s="2">
        <v>0</v>
      </c>
      <c r="AE9" s="2">
        <f t="shared" ref="AE9:AE35" si="42">AC9+AD9</f>
        <v>41070000</v>
      </c>
      <c r="AF9" s="2">
        <v>0</v>
      </c>
      <c r="AG9" s="3">
        <f t="shared" ref="AG9:AG35" si="43">AE9+AF9</f>
        <v>41070000</v>
      </c>
      <c r="AH9" s="2">
        <v>0</v>
      </c>
      <c r="AI9" s="3">
        <f t="shared" ref="AI9:AI35" si="44">AG9+AH9</f>
        <v>41070000</v>
      </c>
    </row>
    <row r="10" spans="1:35" s="30" customFormat="1" ht="47.25">
      <c r="A10" s="15" t="s">
        <v>118</v>
      </c>
      <c r="B10" s="16" t="s">
        <v>119</v>
      </c>
      <c r="C10" s="3">
        <v>36840000</v>
      </c>
      <c r="D10" s="3">
        <v>0</v>
      </c>
      <c r="E10" s="3">
        <f t="shared" si="24"/>
        <v>36840000</v>
      </c>
      <c r="F10" s="3">
        <v>0</v>
      </c>
      <c r="G10" s="3">
        <f t="shared" si="24"/>
        <v>36840000</v>
      </c>
      <c r="H10" s="3">
        <v>0</v>
      </c>
      <c r="I10" s="3">
        <f t="shared" si="24"/>
        <v>36840000</v>
      </c>
      <c r="J10" s="3">
        <v>2264000</v>
      </c>
      <c r="K10" s="3">
        <f t="shared" si="33"/>
        <v>39104000</v>
      </c>
      <c r="L10" s="3">
        <v>0</v>
      </c>
      <c r="M10" s="44">
        <f t="shared" si="34"/>
        <v>39104000</v>
      </c>
      <c r="N10" s="65">
        <v>39456000</v>
      </c>
      <c r="O10" s="3">
        <v>0</v>
      </c>
      <c r="P10" s="3">
        <f t="shared" si="35"/>
        <v>39456000</v>
      </c>
      <c r="Q10" s="3">
        <v>0</v>
      </c>
      <c r="R10" s="3">
        <f t="shared" si="36"/>
        <v>39456000</v>
      </c>
      <c r="S10" s="3">
        <v>0</v>
      </c>
      <c r="T10" s="3">
        <f t="shared" si="37"/>
        <v>39456000</v>
      </c>
      <c r="U10" s="3">
        <v>0</v>
      </c>
      <c r="V10" s="3">
        <f t="shared" si="38"/>
        <v>39456000</v>
      </c>
      <c r="W10" s="3">
        <v>0</v>
      </c>
      <c r="X10" s="66">
        <f t="shared" si="39"/>
        <v>39456000</v>
      </c>
      <c r="Y10" s="51">
        <v>41070000</v>
      </c>
      <c r="Z10" s="3">
        <v>0</v>
      </c>
      <c r="AA10" s="3">
        <f t="shared" si="40"/>
        <v>41070000</v>
      </c>
      <c r="AB10" s="3">
        <v>0</v>
      </c>
      <c r="AC10" s="3">
        <f t="shared" si="41"/>
        <v>41070000</v>
      </c>
      <c r="AD10" s="3">
        <v>0</v>
      </c>
      <c r="AE10" s="3">
        <f t="shared" si="42"/>
        <v>41070000</v>
      </c>
      <c r="AF10" s="3">
        <v>0</v>
      </c>
      <c r="AG10" s="3">
        <f t="shared" si="43"/>
        <v>41070000</v>
      </c>
      <c r="AH10" s="3">
        <v>0</v>
      </c>
      <c r="AI10" s="3">
        <f t="shared" si="44"/>
        <v>41070000</v>
      </c>
    </row>
    <row r="11" spans="1:35" s="30" customFormat="1">
      <c r="A11" s="33" t="s">
        <v>120</v>
      </c>
      <c r="B11" s="32" t="s">
        <v>121</v>
      </c>
      <c r="C11" s="2">
        <f>C12+C14+C15</f>
        <v>16555000</v>
      </c>
      <c r="D11" s="2">
        <v>0</v>
      </c>
      <c r="E11" s="2">
        <f t="shared" si="24"/>
        <v>16555000</v>
      </c>
      <c r="F11" s="2">
        <v>0</v>
      </c>
      <c r="G11" s="2">
        <f t="shared" si="24"/>
        <v>16555000</v>
      </c>
      <c r="H11" s="2">
        <v>0</v>
      </c>
      <c r="I11" s="2">
        <f t="shared" si="24"/>
        <v>16555000</v>
      </c>
      <c r="J11" s="2">
        <f>J12+J13+J14+J15</f>
        <v>-2688000</v>
      </c>
      <c r="K11" s="2">
        <f t="shared" si="33"/>
        <v>13867000</v>
      </c>
      <c r="L11" s="2">
        <v>0</v>
      </c>
      <c r="M11" s="43">
        <f t="shared" si="34"/>
        <v>13867000</v>
      </c>
      <c r="N11" s="63">
        <f>N12+N14+N15</f>
        <v>17487000</v>
      </c>
      <c r="O11" s="2">
        <v>0</v>
      </c>
      <c r="P11" s="2">
        <f t="shared" si="35"/>
        <v>17487000</v>
      </c>
      <c r="Q11" s="2">
        <v>0</v>
      </c>
      <c r="R11" s="2">
        <f t="shared" si="36"/>
        <v>17487000</v>
      </c>
      <c r="S11" s="2">
        <v>0</v>
      </c>
      <c r="T11" s="2">
        <f t="shared" si="37"/>
        <v>17487000</v>
      </c>
      <c r="U11" s="2">
        <v>0</v>
      </c>
      <c r="V11" s="3">
        <f t="shared" si="38"/>
        <v>17487000</v>
      </c>
      <c r="W11" s="2">
        <v>0</v>
      </c>
      <c r="X11" s="66">
        <f t="shared" si="39"/>
        <v>17487000</v>
      </c>
      <c r="Y11" s="50">
        <f>Y12+Y14+Y15</f>
        <v>17894000</v>
      </c>
      <c r="Z11" s="2">
        <v>0</v>
      </c>
      <c r="AA11" s="2">
        <f t="shared" si="40"/>
        <v>17894000</v>
      </c>
      <c r="AB11" s="2">
        <v>0</v>
      </c>
      <c r="AC11" s="2">
        <f t="shared" si="41"/>
        <v>17894000</v>
      </c>
      <c r="AD11" s="2">
        <v>0</v>
      </c>
      <c r="AE11" s="2">
        <f t="shared" si="42"/>
        <v>17894000</v>
      </c>
      <c r="AF11" s="2">
        <v>0</v>
      </c>
      <c r="AG11" s="3">
        <f t="shared" si="43"/>
        <v>17894000</v>
      </c>
      <c r="AH11" s="2">
        <v>0</v>
      </c>
      <c r="AI11" s="3">
        <f t="shared" si="44"/>
        <v>17894000</v>
      </c>
    </row>
    <row r="12" spans="1:35" s="30" customFormat="1" ht="31.5">
      <c r="A12" s="15" t="s">
        <v>198</v>
      </c>
      <c r="B12" s="16" t="s">
        <v>199</v>
      </c>
      <c r="C12" s="3">
        <v>3180000</v>
      </c>
      <c r="D12" s="3">
        <v>0</v>
      </c>
      <c r="E12" s="2">
        <f t="shared" si="24"/>
        <v>3180000</v>
      </c>
      <c r="F12" s="3">
        <v>0</v>
      </c>
      <c r="G12" s="2">
        <f t="shared" si="24"/>
        <v>3180000</v>
      </c>
      <c r="H12" s="3">
        <v>0</v>
      </c>
      <c r="I12" s="2">
        <f t="shared" si="24"/>
        <v>3180000</v>
      </c>
      <c r="J12" s="3">
        <v>0</v>
      </c>
      <c r="K12" s="3">
        <f t="shared" si="33"/>
        <v>3180000</v>
      </c>
      <c r="L12" s="3">
        <v>0</v>
      </c>
      <c r="M12" s="44">
        <f t="shared" si="34"/>
        <v>3180000</v>
      </c>
      <c r="N12" s="65">
        <v>3444000</v>
      </c>
      <c r="O12" s="3">
        <v>0</v>
      </c>
      <c r="P12" s="2">
        <f t="shared" si="35"/>
        <v>3444000</v>
      </c>
      <c r="Q12" s="3">
        <v>0</v>
      </c>
      <c r="R12" s="2">
        <f t="shared" si="36"/>
        <v>3444000</v>
      </c>
      <c r="S12" s="3">
        <v>0</v>
      </c>
      <c r="T12" s="2">
        <f t="shared" si="37"/>
        <v>3444000</v>
      </c>
      <c r="U12" s="3">
        <v>0</v>
      </c>
      <c r="V12" s="3">
        <f t="shared" si="38"/>
        <v>3444000</v>
      </c>
      <c r="W12" s="3">
        <v>0</v>
      </c>
      <c r="X12" s="66">
        <f t="shared" si="39"/>
        <v>3444000</v>
      </c>
      <c r="Y12" s="51">
        <v>3767000</v>
      </c>
      <c r="Z12" s="3">
        <v>0</v>
      </c>
      <c r="AA12" s="2">
        <f t="shared" si="40"/>
        <v>3767000</v>
      </c>
      <c r="AB12" s="3">
        <v>0</v>
      </c>
      <c r="AC12" s="2">
        <f t="shared" si="41"/>
        <v>3767000</v>
      </c>
      <c r="AD12" s="3">
        <v>0</v>
      </c>
      <c r="AE12" s="2">
        <f t="shared" si="42"/>
        <v>3767000</v>
      </c>
      <c r="AF12" s="3">
        <v>0</v>
      </c>
      <c r="AG12" s="3">
        <f t="shared" si="43"/>
        <v>3767000</v>
      </c>
      <c r="AH12" s="3">
        <v>0</v>
      </c>
      <c r="AI12" s="3">
        <f t="shared" si="44"/>
        <v>3767000</v>
      </c>
    </row>
    <row r="13" spans="1:35" s="30" customFormat="1" ht="31.5">
      <c r="A13" s="15" t="s">
        <v>245</v>
      </c>
      <c r="B13" s="16" t="s">
        <v>246</v>
      </c>
      <c r="C13" s="3">
        <v>0</v>
      </c>
      <c r="D13" s="3">
        <v>0</v>
      </c>
      <c r="E13" s="2">
        <f>C13+D13</f>
        <v>0</v>
      </c>
      <c r="F13" s="3">
        <v>0</v>
      </c>
      <c r="G13" s="2">
        <f t="shared" si="24"/>
        <v>0</v>
      </c>
      <c r="H13" s="3">
        <v>0</v>
      </c>
      <c r="I13" s="2">
        <f t="shared" si="24"/>
        <v>0</v>
      </c>
      <c r="J13" s="3">
        <v>26000</v>
      </c>
      <c r="K13" s="3">
        <f t="shared" si="33"/>
        <v>26000</v>
      </c>
      <c r="L13" s="3"/>
      <c r="M13" s="44"/>
      <c r="N13" s="65"/>
      <c r="O13" s="3"/>
      <c r="P13" s="2"/>
      <c r="Q13" s="3"/>
      <c r="R13" s="2"/>
      <c r="S13" s="3"/>
      <c r="T13" s="2"/>
      <c r="U13" s="3"/>
      <c r="V13" s="3"/>
      <c r="W13" s="3"/>
      <c r="X13" s="66"/>
      <c r="Y13" s="51"/>
      <c r="Z13" s="3"/>
      <c r="AA13" s="2"/>
      <c r="AB13" s="3"/>
      <c r="AC13" s="2"/>
      <c r="AD13" s="3"/>
      <c r="AE13" s="2"/>
      <c r="AF13" s="3"/>
      <c r="AG13" s="3"/>
      <c r="AH13" s="3"/>
      <c r="AI13" s="3"/>
    </row>
    <row r="14" spans="1:35" s="30" customFormat="1">
      <c r="A14" s="15" t="s">
        <v>122</v>
      </c>
      <c r="B14" s="16" t="s">
        <v>123</v>
      </c>
      <c r="C14" s="3">
        <v>240000</v>
      </c>
      <c r="D14" s="3">
        <v>0</v>
      </c>
      <c r="E14" s="2">
        <f t="shared" si="24"/>
        <v>240000</v>
      </c>
      <c r="F14" s="3">
        <v>0</v>
      </c>
      <c r="G14" s="2">
        <f t="shared" si="24"/>
        <v>240000</v>
      </c>
      <c r="H14" s="3">
        <v>0</v>
      </c>
      <c r="I14" s="2">
        <f t="shared" si="24"/>
        <v>240000</v>
      </c>
      <c r="J14" s="3">
        <v>-19000</v>
      </c>
      <c r="K14" s="3">
        <f t="shared" si="33"/>
        <v>221000</v>
      </c>
      <c r="L14" s="3">
        <v>0</v>
      </c>
      <c r="M14" s="44">
        <f t="shared" si="34"/>
        <v>221000</v>
      </c>
      <c r="N14" s="65">
        <v>255000</v>
      </c>
      <c r="O14" s="3">
        <v>0</v>
      </c>
      <c r="P14" s="2">
        <f t="shared" si="35"/>
        <v>255000</v>
      </c>
      <c r="Q14" s="3">
        <v>0</v>
      </c>
      <c r="R14" s="2">
        <f t="shared" si="36"/>
        <v>255000</v>
      </c>
      <c r="S14" s="3">
        <v>0</v>
      </c>
      <c r="T14" s="2">
        <f t="shared" si="37"/>
        <v>255000</v>
      </c>
      <c r="U14" s="3">
        <v>0</v>
      </c>
      <c r="V14" s="3">
        <f t="shared" si="38"/>
        <v>255000</v>
      </c>
      <c r="W14" s="3">
        <v>0</v>
      </c>
      <c r="X14" s="66">
        <f t="shared" si="39"/>
        <v>255000</v>
      </c>
      <c r="Y14" s="51">
        <v>273000</v>
      </c>
      <c r="Z14" s="3">
        <v>0</v>
      </c>
      <c r="AA14" s="2">
        <f t="shared" si="40"/>
        <v>273000</v>
      </c>
      <c r="AB14" s="3">
        <v>0</v>
      </c>
      <c r="AC14" s="2">
        <f t="shared" si="41"/>
        <v>273000</v>
      </c>
      <c r="AD14" s="3">
        <v>0</v>
      </c>
      <c r="AE14" s="2">
        <f t="shared" si="42"/>
        <v>273000</v>
      </c>
      <c r="AF14" s="3">
        <v>0</v>
      </c>
      <c r="AG14" s="3">
        <f t="shared" si="43"/>
        <v>273000</v>
      </c>
      <c r="AH14" s="3">
        <v>0</v>
      </c>
      <c r="AI14" s="3">
        <f t="shared" si="44"/>
        <v>273000</v>
      </c>
    </row>
    <row r="15" spans="1:35" s="30" customFormat="1" ht="31.5">
      <c r="A15" s="15" t="s">
        <v>124</v>
      </c>
      <c r="B15" s="16" t="s">
        <v>125</v>
      </c>
      <c r="C15" s="3">
        <v>13135000</v>
      </c>
      <c r="D15" s="3">
        <v>0</v>
      </c>
      <c r="E15" s="2">
        <f t="shared" si="24"/>
        <v>13135000</v>
      </c>
      <c r="F15" s="3">
        <v>0</v>
      </c>
      <c r="G15" s="2">
        <f t="shared" si="24"/>
        <v>13135000</v>
      </c>
      <c r="H15" s="3">
        <v>0</v>
      </c>
      <c r="I15" s="2">
        <f t="shared" si="24"/>
        <v>13135000</v>
      </c>
      <c r="J15" s="3">
        <v>-2695000</v>
      </c>
      <c r="K15" s="3">
        <f t="shared" si="33"/>
        <v>10440000</v>
      </c>
      <c r="L15" s="3">
        <v>0</v>
      </c>
      <c r="M15" s="44">
        <f t="shared" si="34"/>
        <v>10440000</v>
      </c>
      <c r="N15" s="65">
        <v>13788000</v>
      </c>
      <c r="O15" s="3">
        <v>0</v>
      </c>
      <c r="P15" s="2">
        <f t="shared" si="35"/>
        <v>13788000</v>
      </c>
      <c r="Q15" s="3">
        <v>0</v>
      </c>
      <c r="R15" s="2">
        <f t="shared" si="36"/>
        <v>13788000</v>
      </c>
      <c r="S15" s="3">
        <v>0</v>
      </c>
      <c r="T15" s="2">
        <f t="shared" si="37"/>
        <v>13788000</v>
      </c>
      <c r="U15" s="3">
        <v>0</v>
      </c>
      <c r="V15" s="3">
        <f t="shared" si="38"/>
        <v>13788000</v>
      </c>
      <c r="W15" s="3">
        <v>0</v>
      </c>
      <c r="X15" s="66">
        <f t="shared" si="39"/>
        <v>13788000</v>
      </c>
      <c r="Y15" s="51">
        <v>13854000</v>
      </c>
      <c r="Z15" s="3">
        <v>0</v>
      </c>
      <c r="AA15" s="2">
        <f t="shared" si="40"/>
        <v>13854000</v>
      </c>
      <c r="AB15" s="3">
        <v>0</v>
      </c>
      <c r="AC15" s="2">
        <f t="shared" si="41"/>
        <v>13854000</v>
      </c>
      <c r="AD15" s="3">
        <v>0</v>
      </c>
      <c r="AE15" s="2">
        <f t="shared" si="42"/>
        <v>13854000</v>
      </c>
      <c r="AF15" s="3">
        <v>0</v>
      </c>
      <c r="AG15" s="3">
        <f t="shared" si="43"/>
        <v>13854000</v>
      </c>
      <c r="AH15" s="3">
        <v>0</v>
      </c>
      <c r="AI15" s="3">
        <f t="shared" si="44"/>
        <v>13854000</v>
      </c>
    </row>
    <row r="16" spans="1:35" s="30" customFormat="1">
      <c r="A16" s="33" t="s">
        <v>126</v>
      </c>
      <c r="B16" s="32" t="s">
        <v>127</v>
      </c>
      <c r="C16" s="2">
        <f>C17+C18</f>
        <v>32000000</v>
      </c>
      <c r="D16" s="2">
        <v>0</v>
      </c>
      <c r="E16" s="2">
        <f t="shared" si="24"/>
        <v>32000000</v>
      </c>
      <c r="F16" s="2">
        <v>0</v>
      </c>
      <c r="G16" s="2">
        <f t="shared" si="24"/>
        <v>32000000</v>
      </c>
      <c r="H16" s="2">
        <v>0</v>
      </c>
      <c r="I16" s="2">
        <f t="shared" si="24"/>
        <v>32000000</v>
      </c>
      <c r="J16" s="2">
        <f>J17+J18</f>
        <v>-2282000</v>
      </c>
      <c r="K16" s="2">
        <f t="shared" si="33"/>
        <v>29718000</v>
      </c>
      <c r="L16" s="2">
        <v>0</v>
      </c>
      <c r="M16" s="43">
        <f t="shared" si="34"/>
        <v>29718000</v>
      </c>
      <c r="N16" s="63">
        <f>N17+N18</f>
        <v>31550000</v>
      </c>
      <c r="O16" s="2">
        <v>0</v>
      </c>
      <c r="P16" s="2">
        <f t="shared" si="35"/>
        <v>31550000</v>
      </c>
      <c r="Q16" s="2">
        <v>0</v>
      </c>
      <c r="R16" s="2">
        <f t="shared" si="36"/>
        <v>31550000</v>
      </c>
      <c r="S16" s="2">
        <v>0</v>
      </c>
      <c r="T16" s="2">
        <f t="shared" si="37"/>
        <v>31550000</v>
      </c>
      <c r="U16" s="2">
        <v>0</v>
      </c>
      <c r="V16" s="3">
        <f t="shared" si="38"/>
        <v>31550000</v>
      </c>
      <c r="W16" s="2">
        <v>0</v>
      </c>
      <c r="X16" s="66">
        <f t="shared" si="39"/>
        <v>31550000</v>
      </c>
      <c r="Y16" s="50">
        <f>Y17+Y18</f>
        <v>31700000</v>
      </c>
      <c r="Z16" s="2">
        <v>0</v>
      </c>
      <c r="AA16" s="2">
        <f t="shared" si="40"/>
        <v>31700000</v>
      </c>
      <c r="AB16" s="2">
        <v>0</v>
      </c>
      <c r="AC16" s="2">
        <f t="shared" si="41"/>
        <v>31700000</v>
      </c>
      <c r="AD16" s="2">
        <v>0</v>
      </c>
      <c r="AE16" s="2">
        <f t="shared" si="42"/>
        <v>31700000</v>
      </c>
      <c r="AF16" s="2">
        <v>0</v>
      </c>
      <c r="AG16" s="3">
        <f t="shared" si="43"/>
        <v>31700000</v>
      </c>
      <c r="AH16" s="2">
        <v>0</v>
      </c>
      <c r="AI16" s="3">
        <f t="shared" si="44"/>
        <v>31700000</v>
      </c>
    </row>
    <row r="17" spans="1:35" s="30" customFormat="1">
      <c r="A17" s="15" t="s">
        <v>128</v>
      </c>
      <c r="B17" s="16" t="s">
        <v>129</v>
      </c>
      <c r="C17" s="3">
        <v>15000000</v>
      </c>
      <c r="D17" s="3">
        <v>0</v>
      </c>
      <c r="E17" s="3">
        <f t="shared" si="24"/>
        <v>15000000</v>
      </c>
      <c r="F17" s="3">
        <v>0</v>
      </c>
      <c r="G17" s="3">
        <f t="shared" si="24"/>
        <v>15000000</v>
      </c>
      <c r="H17" s="3">
        <v>0</v>
      </c>
      <c r="I17" s="3">
        <f t="shared" si="24"/>
        <v>15000000</v>
      </c>
      <c r="J17" s="3">
        <v>0</v>
      </c>
      <c r="K17" s="3">
        <f t="shared" si="33"/>
        <v>15000000</v>
      </c>
      <c r="L17" s="3">
        <v>0</v>
      </c>
      <c r="M17" s="44">
        <f t="shared" si="34"/>
        <v>15000000</v>
      </c>
      <c r="N17" s="65">
        <v>14450000</v>
      </c>
      <c r="O17" s="3">
        <v>0</v>
      </c>
      <c r="P17" s="3">
        <f t="shared" si="35"/>
        <v>14450000</v>
      </c>
      <c r="Q17" s="3">
        <v>0</v>
      </c>
      <c r="R17" s="3">
        <f t="shared" si="36"/>
        <v>14450000</v>
      </c>
      <c r="S17" s="3">
        <v>0</v>
      </c>
      <c r="T17" s="3">
        <f t="shared" si="37"/>
        <v>14450000</v>
      </c>
      <c r="U17" s="3">
        <v>0</v>
      </c>
      <c r="V17" s="3">
        <f t="shared" si="38"/>
        <v>14450000</v>
      </c>
      <c r="W17" s="3">
        <v>0</v>
      </c>
      <c r="X17" s="66">
        <f t="shared" si="39"/>
        <v>14450000</v>
      </c>
      <c r="Y17" s="51">
        <v>14500000</v>
      </c>
      <c r="Z17" s="3">
        <v>0</v>
      </c>
      <c r="AA17" s="3">
        <f t="shared" si="40"/>
        <v>14500000</v>
      </c>
      <c r="AB17" s="3">
        <v>0</v>
      </c>
      <c r="AC17" s="3">
        <f t="shared" si="41"/>
        <v>14500000</v>
      </c>
      <c r="AD17" s="3">
        <v>0</v>
      </c>
      <c r="AE17" s="3">
        <f t="shared" si="42"/>
        <v>14500000</v>
      </c>
      <c r="AF17" s="3">
        <v>0</v>
      </c>
      <c r="AG17" s="3">
        <f t="shared" si="43"/>
        <v>14500000</v>
      </c>
      <c r="AH17" s="3">
        <v>0</v>
      </c>
      <c r="AI17" s="3">
        <f t="shared" si="44"/>
        <v>14500000</v>
      </c>
    </row>
    <row r="18" spans="1:35" s="30" customFormat="1">
      <c r="A18" s="15" t="s">
        <v>130</v>
      </c>
      <c r="B18" s="16" t="s">
        <v>131</v>
      </c>
      <c r="C18" s="3">
        <v>17000000</v>
      </c>
      <c r="D18" s="3">
        <v>0</v>
      </c>
      <c r="E18" s="3">
        <f t="shared" si="24"/>
        <v>17000000</v>
      </c>
      <c r="F18" s="3">
        <v>0</v>
      </c>
      <c r="G18" s="3">
        <f t="shared" si="24"/>
        <v>17000000</v>
      </c>
      <c r="H18" s="3">
        <v>0</v>
      </c>
      <c r="I18" s="3">
        <f t="shared" si="24"/>
        <v>17000000</v>
      </c>
      <c r="J18" s="3">
        <v>-2282000</v>
      </c>
      <c r="K18" s="3">
        <f t="shared" si="33"/>
        <v>14718000</v>
      </c>
      <c r="L18" s="3">
        <v>0</v>
      </c>
      <c r="M18" s="44">
        <f t="shared" si="34"/>
        <v>14718000</v>
      </c>
      <c r="N18" s="65">
        <v>17100000</v>
      </c>
      <c r="O18" s="3">
        <v>0</v>
      </c>
      <c r="P18" s="3">
        <f t="shared" si="35"/>
        <v>17100000</v>
      </c>
      <c r="Q18" s="3">
        <v>0</v>
      </c>
      <c r="R18" s="3">
        <f t="shared" si="36"/>
        <v>17100000</v>
      </c>
      <c r="S18" s="3">
        <v>0</v>
      </c>
      <c r="T18" s="3">
        <f t="shared" si="37"/>
        <v>17100000</v>
      </c>
      <c r="U18" s="3"/>
      <c r="V18" s="3">
        <f t="shared" si="38"/>
        <v>17100000</v>
      </c>
      <c r="W18" s="3">
        <v>0</v>
      </c>
      <c r="X18" s="66">
        <f t="shared" si="39"/>
        <v>17100000</v>
      </c>
      <c r="Y18" s="51">
        <v>17200000</v>
      </c>
      <c r="Z18" s="3">
        <v>0</v>
      </c>
      <c r="AA18" s="3">
        <f t="shared" si="40"/>
        <v>17200000</v>
      </c>
      <c r="AB18" s="3">
        <v>0</v>
      </c>
      <c r="AC18" s="3">
        <f t="shared" si="41"/>
        <v>17200000</v>
      </c>
      <c r="AD18" s="3">
        <v>0</v>
      </c>
      <c r="AE18" s="3">
        <f t="shared" si="42"/>
        <v>17200000</v>
      </c>
      <c r="AF18" s="3"/>
      <c r="AG18" s="3">
        <f t="shared" si="43"/>
        <v>17200000</v>
      </c>
      <c r="AH18" s="3">
        <v>0</v>
      </c>
      <c r="AI18" s="3">
        <f t="shared" si="44"/>
        <v>17200000</v>
      </c>
    </row>
    <row r="19" spans="1:35" s="30" customFormat="1">
      <c r="A19" s="33" t="s">
        <v>132</v>
      </c>
      <c r="B19" s="32" t="s">
        <v>133</v>
      </c>
      <c r="C19" s="2">
        <v>9055000</v>
      </c>
      <c r="D19" s="2">
        <v>0</v>
      </c>
      <c r="E19" s="2">
        <f t="shared" si="24"/>
        <v>9055000</v>
      </c>
      <c r="F19" s="2">
        <v>0</v>
      </c>
      <c r="G19" s="2">
        <f t="shared" si="24"/>
        <v>9055000</v>
      </c>
      <c r="H19" s="2">
        <v>0</v>
      </c>
      <c r="I19" s="2">
        <f t="shared" si="24"/>
        <v>9055000</v>
      </c>
      <c r="J19" s="2">
        <v>6270000</v>
      </c>
      <c r="K19" s="2">
        <f t="shared" si="33"/>
        <v>15325000</v>
      </c>
      <c r="L19" s="2">
        <v>0</v>
      </c>
      <c r="M19" s="43">
        <f t="shared" si="34"/>
        <v>15325000</v>
      </c>
      <c r="N19" s="63">
        <v>9055000</v>
      </c>
      <c r="O19" s="2">
        <v>0</v>
      </c>
      <c r="P19" s="2">
        <f t="shared" si="35"/>
        <v>9055000</v>
      </c>
      <c r="Q19" s="2">
        <v>0</v>
      </c>
      <c r="R19" s="2">
        <f t="shared" si="36"/>
        <v>9055000</v>
      </c>
      <c r="S19" s="2">
        <v>0</v>
      </c>
      <c r="T19" s="2">
        <f t="shared" si="37"/>
        <v>9055000</v>
      </c>
      <c r="U19" s="2">
        <v>0</v>
      </c>
      <c r="V19" s="3">
        <f t="shared" si="38"/>
        <v>9055000</v>
      </c>
      <c r="W19" s="2">
        <v>0</v>
      </c>
      <c r="X19" s="66">
        <f t="shared" si="39"/>
        <v>9055000</v>
      </c>
      <c r="Y19" s="50">
        <v>9055000</v>
      </c>
      <c r="Z19" s="2">
        <v>0</v>
      </c>
      <c r="AA19" s="2">
        <f t="shared" si="40"/>
        <v>9055000</v>
      </c>
      <c r="AB19" s="2">
        <v>0</v>
      </c>
      <c r="AC19" s="2">
        <f t="shared" si="41"/>
        <v>9055000</v>
      </c>
      <c r="AD19" s="2">
        <v>0</v>
      </c>
      <c r="AE19" s="2">
        <f t="shared" si="42"/>
        <v>9055000</v>
      </c>
      <c r="AF19" s="2">
        <v>0</v>
      </c>
      <c r="AG19" s="3">
        <f t="shared" si="43"/>
        <v>9055000</v>
      </c>
      <c r="AH19" s="2">
        <v>0</v>
      </c>
      <c r="AI19" s="3">
        <f t="shared" si="44"/>
        <v>9055000</v>
      </c>
    </row>
    <row r="20" spans="1:35" s="30" customFormat="1" ht="47.25">
      <c r="A20" s="15" t="s">
        <v>137</v>
      </c>
      <c r="B20" s="16" t="s">
        <v>134</v>
      </c>
      <c r="C20" s="3">
        <v>9055000</v>
      </c>
      <c r="D20" s="3">
        <v>0</v>
      </c>
      <c r="E20" s="3">
        <f t="shared" si="24"/>
        <v>9055000</v>
      </c>
      <c r="F20" s="3">
        <v>0</v>
      </c>
      <c r="G20" s="3">
        <f t="shared" si="24"/>
        <v>9055000</v>
      </c>
      <c r="H20" s="3">
        <v>0</v>
      </c>
      <c r="I20" s="3">
        <f t="shared" si="24"/>
        <v>9055000</v>
      </c>
      <c r="J20" s="3">
        <v>6270000</v>
      </c>
      <c r="K20" s="3">
        <f t="shared" si="33"/>
        <v>15325000</v>
      </c>
      <c r="L20" s="3">
        <v>0</v>
      </c>
      <c r="M20" s="44">
        <f t="shared" si="34"/>
        <v>15325000</v>
      </c>
      <c r="N20" s="65">
        <v>9055000</v>
      </c>
      <c r="O20" s="3">
        <v>0</v>
      </c>
      <c r="P20" s="3">
        <f t="shared" si="35"/>
        <v>9055000</v>
      </c>
      <c r="Q20" s="3">
        <v>0</v>
      </c>
      <c r="R20" s="3">
        <f t="shared" si="36"/>
        <v>9055000</v>
      </c>
      <c r="S20" s="3">
        <v>0</v>
      </c>
      <c r="T20" s="3">
        <f t="shared" si="37"/>
        <v>9055000</v>
      </c>
      <c r="U20" s="3">
        <v>0</v>
      </c>
      <c r="V20" s="3">
        <f t="shared" si="38"/>
        <v>9055000</v>
      </c>
      <c r="W20" s="3">
        <v>0</v>
      </c>
      <c r="X20" s="66">
        <f t="shared" si="39"/>
        <v>9055000</v>
      </c>
      <c r="Y20" s="51">
        <v>9055000</v>
      </c>
      <c r="Z20" s="3">
        <v>0</v>
      </c>
      <c r="AA20" s="3">
        <f t="shared" si="40"/>
        <v>9055000</v>
      </c>
      <c r="AB20" s="3">
        <v>0</v>
      </c>
      <c r="AC20" s="3">
        <f t="shared" si="41"/>
        <v>9055000</v>
      </c>
      <c r="AD20" s="3">
        <v>0</v>
      </c>
      <c r="AE20" s="3">
        <f t="shared" si="42"/>
        <v>9055000</v>
      </c>
      <c r="AF20" s="3">
        <v>0</v>
      </c>
      <c r="AG20" s="3">
        <f t="shared" si="43"/>
        <v>9055000</v>
      </c>
      <c r="AH20" s="3">
        <v>0</v>
      </c>
      <c r="AI20" s="3">
        <f t="shared" si="44"/>
        <v>9055000</v>
      </c>
    </row>
    <row r="21" spans="1:35" s="30" customFormat="1" ht="47.25">
      <c r="A21" s="33" t="s">
        <v>135</v>
      </c>
      <c r="B21" s="32" t="s">
        <v>136</v>
      </c>
      <c r="C21" s="2">
        <f>C23+C24+C25</f>
        <v>37411000</v>
      </c>
      <c r="D21" s="2">
        <v>0</v>
      </c>
      <c r="E21" s="2">
        <f t="shared" si="24"/>
        <v>37411000</v>
      </c>
      <c r="F21" s="2">
        <v>0</v>
      </c>
      <c r="G21" s="2">
        <f t="shared" si="24"/>
        <v>37411000</v>
      </c>
      <c r="H21" s="2">
        <f>H22+H23+H24+H25</f>
        <v>300000</v>
      </c>
      <c r="I21" s="2">
        <f t="shared" si="24"/>
        <v>37711000</v>
      </c>
      <c r="J21" s="2">
        <f>J22+J23+J24+J25</f>
        <v>-3300000</v>
      </c>
      <c r="K21" s="2">
        <f t="shared" si="33"/>
        <v>34411000</v>
      </c>
      <c r="L21" s="2">
        <v>0</v>
      </c>
      <c r="M21" s="43">
        <f t="shared" si="34"/>
        <v>34411000</v>
      </c>
      <c r="N21" s="63">
        <f>N23+N24+N25</f>
        <v>37411000</v>
      </c>
      <c r="O21" s="2">
        <v>0</v>
      </c>
      <c r="P21" s="2">
        <f t="shared" si="35"/>
        <v>37411000</v>
      </c>
      <c r="Q21" s="2">
        <v>0</v>
      </c>
      <c r="R21" s="2">
        <f t="shared" si="36"/>
        <v>37411000</v>
      </c>
      <c r="S21" s="2">
        <v>0</v>
      </c>
      <c r="T21" s="2">
        <f t="shared" si="37"/>
        <v>37411000</v>
      </c>
      <c r="U21" s="2">
        <v>0</v>
      </c>
      <c r="V21" s="3">
        <f t="shared" si="38"/>
        <v>37411000</v>
      </c>
      <c r="W21" s="2">
        <v>0</v>
      </c>
      <c r="X21" s="66">
        <f t="shared" si="39"/>
        <v>37411000</v>
      </c>
      <c r="Y21" s="50">
        <f>Y23+Y24+Y25</f>
        <v>37411000</v>
      </c>
      <c r="Z21" s="2">
        <v>0</v>
      </c>
      <c r="AA21" s="2">
        <f t="shared" si="40"/>
        <v>37411000</v>
      </c>
      <c r="AB21" s="2">
        <v>0</v>
      </c>
      <c r="AC21" s="2">
        <f t="shared" si="41"/>
        <v>37411000</v>
      </c>
      <c r="AD21" s="2">
        <v>0</v>
      </c>
      <c r="AE21" s="2">
        <f t="shared" si="42"/>
        <v>37411000</v>
      </c>
      <c r="AF21" s="2">
        <v>0</v>
      </c>
      <c r="AG21" s="3">
        <f t="shared" si="43"/>
        <v>37411000</v>
      </c>
      <c r="AH21" s="2">
        <v>0</v>
      </c>
      <c r="AI21" s="3">
        <f t="shared" si="44"/>
        <v>37411000</v>
      </c>
    </row>
    <row r="22" spans="1:35" s="30" customFormat="1" ht="63">
      <c r="A22" s="15" t="s">
        <v>243</v>
      </c>
      <c r="B22" s="16" t="s">
        <v>244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300000</v>
      </c>
      <c r="I22" s="3">
        <v>300000</v>
      </c>
      <c r="J22" s="3">
        <v>0</v>
      </c>
      <c r="K22" s="3">
        <v>300000</v>
      </c>
      <c r="L22" s="3"/>
      <c r="M22" s="44"/>
      <c r="N22" s="65"/>
      <c r="O22" s="3"/>
      <c r="P22" s="3"/>
      <c r="Q22" s="3"/>
      <c r="R22" s="3"/>
      <c r="S22" s="3"/>
      <c r="T22" s="3"/>
      <c r="U22" s="3"/>
      <c r="V22" s="3"/>
      <c r="W22" s="3"/>
      <c r="X22" s="66"/>
      <c r="Y22" s="51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s="30" customFormat="1" ht="110.25">
      <c r="A23" s="15" t="s">
        <v>138</v>
      </c>
      <c r="B23" s="16" t="s">
        <v>139</v>
      </c>
      <c r="C23" s="3">
        <v>26000000</v>
      </c>
      <c r="D23" s="3">
        <v>0</v>
      </c>
      <c r="E23" s="3">
        <f t="shared" si="24"/>
        <v>26000000</v>
      </c>
      <c r="F23" s="3">
        <v>0</v>
      </c>
      <c r="G23" s="3">
        <f t="shared" si="24"/>
        <v>26000000</v>
      </c>
      <c r="H23" s="3">
        <v>0</v>
      </c>
      <c r="I23" s="3">
        <f t="shared" si="24"/>
        <v>26000000</v>
      </c>
      <c r="J23" s="3">
        <v>-3600000</v>
      </c>
      <c r="K23" s="3">
        <f t="shared" si="33"/>
        <v>22400000</v>
      </c>
      <c r="L23" s="3">
        <v>0</v>
      </c>
      <c r="M23" s="44">
        <f t="shared" si="34"/>
        <v>22400000</v>
      </c>
      <c r="N23" s="65">
        <v>26000000</v>
      </c>
      <c r="O23" s="3">
        <v>0</v>
      </c>
      <c r="P23" s="3">
        <f t="shared" si="35"/>
        <v>26000000</v>
      </c>
      <c r="Q23" s="3">
        <v>0</v>
      </c>
      <c r="R23" s="3">
        <f t="shared" si="36"/>
        <v>26000000</v>
      </c>
      <c r="S23" s="3">
        <v>0</v>
      </c>
      <c r="T23" s="3">
        <f t="shared" si="37"/>
        <v>26000000</v>
      </c>
      <c r="U23" s="3">
        <v>0</v>
      </c>
      <c r="V23" s="3">
        <f t="shared" si="38"/>
        <v>26000000</v>
      </c>
      <c r="W23" s="3">
        <v>0</v>
      </c>
      <c r="X23" s="66">
        <f t="shared" si="39"/>
        <v>26000000</v>
      </c>
      <c r="Y23" s="51">
        <v>26000000</v>
      </c>
      <c r="Z23" s="3">
        <v>0</v>
      </c>
      <c r="AA23" s="3">
        <f t="shared" si="40"/>
        <v>26000000</v>
      </c>
      <c r="AB23" s="3">
        <v>0</v>
      </c>
      <c r="AC23" s="3">
        <f t="shared" si="41"/>
        <v>26000000</v>
      </c>
      <c r="AD23" s="3">
        <v>0</v>
      </c>
      <c r="AE23" s="3">
        <f t="shared" si="42"/>
        <v>26000000</v>
      </c>
      <c r="AF23" s="3">
        <v>0</v>
      </c>
      <c r="AG23" s="3">
        <f t="shared" si="43"/>
        <v>26000000</v>
      </c>
      <c r="AH23" s="3">
        <v>0</v>
      </c>
      <c r="AI23" s="3">
        <f t="shared" si="44"/>
        <v>26000000</v>
      </c>
    </row>
    <row r="24" spans="1:35" s="30" customFormat="1" ht="94.5">
      <c r="A24" s="15" t="s">
        <v>140</v>
      </c>
      <c r="B24" s="16" t="s">
        <v>141</v>
      </c>
      <c r="C24" s="3">
        <v>8350000</v>
      </c>
      <c r="D24" s="3">
        <v>0</v>
      </c>
      <c r="E24" s="3">
        <f t="shared" si="24"/>
        <v>8350000</v>
      </c>
      <c r="F24" s="3">
        <v>0</v>
      </c>
      <c r="G24" s="3">
        <f t="shared" si="24"/>
        <v>8350000</v>
      </c>
      <c r="H24" s="3">
        <v>0</v>
      </c>
      <c r="I24" s="3">
        <f t="shared" si="24"/>
        <v>8350000</v>
      </c>
      <c r="J24" s="3">
        <v>0</v>
      </c>
      <c r="K24" s="3">
        <f t="shared" si="33"/>
        <v>8350000</v>
      </c>
      <c r="L24" s="3">
        <v>0</v>
      </c>
      <c r="M24" s="44">
        <f t="shared" si="34"/>
        <v>8350000</v>
      </c>
      <c r="N24" s="65">
        <v>8350000</v>
      </c>
      <c r="O24" s="3">
        <v>0</v>
      </c>
      <c r="P24" s="3">
        <f t="shared" si="35"/>
        <v>8350000</v>
      </c>
      <c r="Q24" s="3">
        <v>0</v>
      </c>
      <c r="R24" s="3">
        <f t="shared" si="36"/>
        <v>8350000</v>
      </c>
      <c r="S24" s="3">
        <v>0</v>
      </c>
      <c r="T24" s="3">
        <f t="shared" si="37"/>
        <v>8350000</v>
      </c>
      <c r="U24" s="3">
        <v>0</v>
      </c>
      <c r="V24" s="3">
        <f t="shared" si="38"/>
        <v>8350000</v>
      </c>
      <c r="W24" s="3">
        <v>0</v>
      </c>
      <c r="X24" s="66">
        <f t="shared" si="39"/>
        <v>8350000</v>
      </c>
      <c r="Y24" s="51">
        <v>8350000</v>
      </c>
      <c r="Z24" s="3">
        <v>0</v>
      </c>
      <c r="AA24" s="3">
        <f t="shared" si="40"/>
        <v>8350000</v>
      </c>
      <c r="AB24" s="3">
        <v>0</v>
      </c>
      <c r="AC24" s="3">
        <f t="shared" si="41"/>
        <v>8350000</v>
      </c>
      <c r="AD24" s="3">
        <v>0</v>
      </c>
      <c r="AE24" s="3">
        <f t="shared" si="42"/>
        <v>8350000</v>
      </c>
      <c r="AF24" s="3">
        <v>0</v>
      </c>
      <c r="AG24" s="3">
        <f t="shared" si="43"/>
        <v>8350000</v>
      </c>
      <c r="AH24" s="3">
        <v>0</v>
      </c>
      <c r="AI24" s="3">
        <f t="shared" si="44"/>
        <v>8350000</v>
      </c>
    </row>
    <row r="25" spans="1:35" s="30" customFormat="1" ht="94.5">
      <c r="A25" s="15" t="s">
        <v>142</v>
      </c>
      <c r="B25" s="16" t="s">
        <v>143</v>
      </c>
      <c r="C25" s="3">
        <v>3061000</v>
      </c>
      <c r="D25" s="3">
        <v>0</v>
      </c>
      <c r="E25" s="3">
        <f t="shared" si="24"/>
        <v>3061000</v>
      </c>
      <c r="F25" s="3">
        <v>0</v>
      </c>
      <c r="G25" s="3">
        <f t="shared" si="24"/>
        <v>3061000</v>
      </c>
      <c r="H25" s="3">
        <v>0</v>
      </c>
      <c r="I25" s="3">
        <f t="shared" si="24"/>
        <v>3061000</v>
      </c>
      <c r="J25" s="3">
        <v>300000</v>
      </c>
      <c r="K25" s="3">
        <f t="shared" si="33"/>
        <v>3361000</v>
      </c>
      <c r="L25" s="3">
        <v>0</v>
      </c>
      <c r="M25" s="44">
        <f t="shared" si="34"/>
        <v>3361000</v>
      </c>
      <c r="N25" s="65">
        <v>3061000</v>
      </c>
      <c r="O25" s="3">
        <v>0</v>
      </c>
      <c r="P25" s="3">
        <f>N25+O25</f>
        <v>3061000</v>
      </c>
      <c r="Q25" s="3">
        <v>0</v>
      </c>
      <c r="R25" s="3">
        <f t="shared" si="36"/>
        <v>3061000</v>
      </c>
      <c r="S25" s="3">
        <v>0</v>
      </c>
      <c r="T25" s="3">
        <f t="shared" si="37"/>
        <v>3061000</v>
      </c>
      <c r="U25" s="3">
        <v>0</v>
      </c>
      <c r="V25" s="3">
        <f t="shared" si="38"/>
        <v>3061000</v>
      </c>
      <c r="W25" s="3">
        <v>0</v>
      </c>
      <c r="X25" s="66">
        <f t="shared" si="39"/>
        <v>3061000</v>
      </c>
      <c r="Y25" s="51">
        <v>3061000</v>
      </c>
      <c r="Z25" s="3">
        <v>0</v>
      </c>
      <c r="AA25" s="3">
        <f t="shared" si="40"/>
        <v>3061000</v>
      </c>
      <c r="AB25" s="3">
        <v>0</v>
      </c>
      <c r="AC25" s="3">
        <f t="shared" si="41"/>
        <v>3061000</v>
      </c>
      <c r="AD25" s="3">
        <v>0</v>
      </c>
      <c r="AE25" s="3">
        <f t="shared" si="42"/>
        <v>3061000</v>
      </c>
      <c r="AF25" s="3">
        <v>0</v>
      </c>
      <c r="AG25" s="3">
        <f t="shared" si="43"/>
        <v>3061000</v>
      </c>
      <c r="AH25" s="3">
        <v>0</v>
      </c>
      <c r="AI25" s="3">
        <f t="shared" si="44"/>
        <v>3061000</v>
      </c>
    </row>
    <row r="26" spans="1:35" s="30" customFormat="1" ht="31.5" customHeight="1">
      <c r="A26" s="33" t="s">
        <v>144</v>
      </c>
      <c r="B26" s="32" t="s">
        <v>145</v>
      </c>
      <c r="C26" s="2">
        <v>2200000</v>
      </c>
      <c r="D26" s="2">
        <v>0</v>
      </c>
      <c r="E26" s="2">
        <f t="shared" si="24"/>
        <v>2200000</v>
      </c>
      <c r="F26" s="2">
        <v>0</v>
      </c>
      <c r="G26" s="2">
        <f t="shared" si="24"/>
        <v>2200000</v>
      </c>
      <c r="H26" s="2">
        <v>875000</v>
      </c>
      <c r="I26" s="2">
        <f t="shared" si="24"/>
        <v>3075000</v>
      </c>
      <c r="J26" s="2">
        <v>1764000</v>
      </c>
      <c r="K26" s="2">
        <f t="shared" si="33"/>
        <v>4839000</v>
      </c>
      <c r="L26" s="2">
        <v>0</v>
      </c>
      <c r="M26" s="43">
        <f t="shared" si="34"/>
        <v>4839000</v>
      </c>
      <c r="N26" s="63">
        <v>2200000</v>
      </c>
      <c r="O26" s="2">
        <v>0</v>
      </c>
      <c r="P26" s="2">
        <f t="shared" si="35"/>
        <v>2200000</v>
      </c>
      <c r="Q26" s="2">
        <v>0</v>
      </c>
      <c r="R26" s="2">
        <f t="shared" si="36"/>
        <v>2200000</v>
      </c>
      <c r="S26" s="2">
        <v>0</v>
      </c>
      <c r="T26" s="2">
        <f t="shared" si="37"/>
        <v>2200000</v>
      </c>
      <c r="U26" s="2">
        <v>0</v>
      </c>
      <c r="V26" s="3">
        <f t="shared" si="38"/>
        <v>2200000</v>
      </c>
      <c r="W26" s="2">
        <v>0</v>
      </c>
      <c r="X26" s="66">
        <f t="shared" si="39"/>
        <v>2200000</v>
      </c>
      <c r="Y26" s="50">
        <v>2200000</v>
      </c>
      <c r="Z26" s="2">
        <v>0</v>
      </c>
      <c r="AA26" s="2">
        <f t="shared" si="40"/>
        <v>2200000</v>
      </c>
      <c r="AB26" s="2">
        <v>0</v>
      </c>
      <c r="AC26" s="2">
        <f t="shared" si="41"/>
        <v>2200000</v>
      </c>
      <c r="AD26" s="2">
        <v>0</v>
      </c>
      <c r="AE26" s="2">
        <f t="shared" si="42"/>
        <v>2200000</v>
      </c>
      <c r="AF26" s="2">
        <v>0</v>
      </c>
      <c r="AG26" s="3">
        <f t="shared" si="43"/>
        <v>2200000</v>
      </c>
      <c r="AH26" s="2">
        <v>0</v>
      </c>
      <c r="AI26" s="3">
        <f t="shared" si="44"/>
        <v>2200000</v>
      </c>
    </row>
    <row r="27" spans="1:35" s="30" customFormat="1" ht="31.5">
      <c r="A27" s="15" t="s">
        <v>146</v>
      </c>
      <c r="B27" s="16" t="s">
        <v>147</v>
      </c>
      <c r="C27" s="3">
        <v>2200000</v>
      </c>
      <c r="D27" s="3">
        <v>0</v>
      </c>
      <c r="E27" s="3">
        <f t="shared" si="24"/>
        <v>2200000</v>
      </c>
      <c r="F27" s="3">
        <v>0</v>
      </c>
      <c r="G27" s="3">
        <f t="shared" si="24"/>
        <v>2200000</v>
      </c>
      <c r="H27" s="3">
        <v>875000</v>
      </c>
      <c r="I27" s="3">
        <f t="shared" si="24"/>
        <v>3075000</v>
      </c>
      <c r="J27" s="3">
        <v>1764000</v>
      </c>
      <c r="K27" s="3">
        <f t="shared" si="33"/>
        <v>4839000</v>
      </c>
      <c r="L27" s="3">
        <v>0</v>
      </c>
      <c r="M27" s="44">
        <f t="shared" si="34"/>
        <v>4839000</v>
      </c>
      <c r="N27" s="65">
        <v>2200000</v>
      </c>
      <c r="O27" s="3">
        <v>0</v>
      </c>
      <c r="P27" s="3">
        <f t="shared" si="35"/>
        <v>2200000</v>
      </c>
      <c r="Q27" s="3">
        <v>0</v>
      </c>
      <c r="R27" s="3">
        <f t="shared" si="36"/>
        <v>2200000</v>
      </c>
      <c r="S27" s="3">
        <v>0</v>
      </c>
      <c r="T27" s="3">
        <f t="shared" si="37"/>
        <v>2200000</v>
      </c>
      <c r="U27" s="3">
        <v>0</v>
      </c>
      <c r="V27" s="3">
        <f t="shared" si="38"/>
        <v>2200000</v>
      </c>
      <c r="W27" s="3">
        <v>0</v>
      </c>
      <c r="X27" s="66">
        <f t="shared" si="39"/>
        <v>2200000</v>
      </c>
      <c r="Y27" s="51">
        <v>2200000</v>
      </c>
      <c r="Z27" s="3">
        <v>0</v>
      </c>
      <c r="AA27" s="3">
        <f t="shared" si="40"/>
        <v>2200000</v>
      </c>
      <c r="AB27" s="3">
        <v>0</v>
      </c>
      <c r="AC27" s="3">
        <f t="shared" si="41"/>
        <v>2200000</v>
      </c>
      <c r="AD27" s="3">
        <v>0</v>
      </c>
      <c r="AE27" s="3">
        <f t="shared" si="42"/>
        <v>2200000</v>
      </c>
      <c r="AF27" s="3">
        <v>0</v>
      </c>
      <c r="AG27" s="3">
        <f t="shared" si="43"/>
        <v>2200000</v>
      </c>
      <c r="AH27" s="3">
        <v>0</v>
      </c>
      <c r="AI27" s="3">
        <f t="shared" si="44"/>
        <v>2200000</v>
      </c>
    </row>
    <row r="28" spans="1:35" s="30" customFormat="1" ht="31.5">
      <c r="A28" s="33" t="s">
        <v>148</v>
      </c>
      <c r="B28" s="32" t="s">
        <v>149</v>
      </c>
      <c r="C28" s="2">
        <v>2600000</v>
      </c>
      <c r="D28" s="2">
        <v>0</v>
      </c>
      <c r="E28" s="2">
        <f t="shared" si="24"/>
        <v>2600000</v>
      </c>
      <c r="F28" s="2">
        <v>0</v>
      </c>
      <c r="G28" s="2">
        <f t="shared" si="24"/>
        <v>2600000</v>
      </c>
      <c r="H28" s="2">
        <v>-300000</v>
      </c>
      <c r="I28" s="2">
        <f t="shared" si="24"/>
        <v>2300000</v>
      </c>
      <c r="J28" s="2">
        <v>450000</v>
      </c>
      <c r="K28" s="2">
        <f t="shared" si="33"/>
        <v>2750000</v>
      </c>
      <c r="L28" s="2">
        <v>0</v>
      </c>
      <c r="M28" s="43">
        <f t="shared" si="34"/>
        <v>2750000</v>
      </c>
      <c r="N28" s="63">
        <v>2650000</v>
      </c>
      <c r="O28" s="2">
        <v>0</v>
      </c>
      <c r="P28" s="2">
        <f t="shared" si="35"/>
        <v>2650000</v>
      </c>
      <c r="Q28" s="2">
        <v>0</v>
      </c>
      <c r="R28" s="2">
        <f t="shared" si="36"/>
        <v>2650000</v>
      </c>
      <c r="S28" s="2">
        <v>0</v>
      </c>
      <c r="T28" s="2">
        <f t="shared" si="37"/>
        <v>2650000</v>
      </c>
      <c r="U28" s="2">
        <v>0</v>
      </c>
      <c r="V28" s="3">
        <f t="shared" si="38"/>
        <v>2650000</v>
      </c>
      <c r="W28" s="2">
        <v>0</v>
      </c>
      <c r="X28" s="66">
        <f t="shared" si="39"/>
        <v>2650000</v>
      </c>
      <c r="Y28" s="50">
        <v>2650000</v>
      </c>
      <c r="Z28" s="2">
        <v>0</v>
      </c>
      <c r="AA28" s="2">
        <f t="shared" si="40"/>
        <v>2650000</v>
      </c>
      <c r="AB28" s="2">
        <v>0</v>
      </c>
      <c r="AC28" s="2">
        <f t="shared" si="41"/>
        <v>2650000</v>
      </c>
      <c r="AD28" s="2">
        <v>0</v>
      </c>
      <c r="AE28" s="2">
        <f t="shared" si="42"/>
        <v>2650000</v>
      </c>
      <c r="AF28" s="2">
        <v>0</v>
      </c>
      <c r="AG28" s="3">
        <f t="shared" si="43"/>
        <v>2650000</v>
      </c>
      <c r="AH28" s="2">
        <v>0</v>
      </c>
      <c r="AI28" s="3">
        <f t="shared" si="44"/>
        <v>2650000</v>
      </c>
    </row>
    <row r="29" spans="1:35" s="30" customFormat="1" ht="31.5">
      <c r="A29" s="15" t="s">
        <v>150</v>
      </c>
      <c r="B29" s="16" t="s">
        <v>151</v>
      </c>
      <c r="C29" s="3">
        <v>2600000</v>
      </c>
      <c r="D29" s="3">
        <v>0</v>
      </c>
      <c r="E29" s="3">
        <f t="shared" si="24"/>
        <v>2600000</v>
      </c>
      <c r="F29" s="3">
        <v>0</v>
      </c>
      <c r="G29" s="3">
        <f t="shared" si="24"/>
        <v>2600000</v>
      </c>
      <c r="H29" s="3">
        <v>-300000</v>
      </c>
      <c r="I29" s="3">
        <f t="shared" si="24"/>
        <v>2300000</v>
      </c>
      <c r="J29" s="3">
        <v>450000</v>
      </c>
      <c r="K29" s="3">
        <f t="shared" si="33"/>
        <v>2750000</v>
      </c>
      <c r="L29" s="3">
        <v>0</v>
      </c>
      <c r="M29" s="44">
        <f t="shared" si="34"/>
        <v>2750000</v>
      </c>
      <c r="N29" s="65">
        <v>2650000</v>
      </c>
      <c r="O29" s="3">
        <v>0</v>
      </c>
      <c r="P29" s="3">
        <f t="shared" si="35"/>
        <v>2650000</v>
      </c>
      <c r="Q29" s="3">
        <v>0</v>
      </c>
      <c r="R29" s="3">
        <f t="shared" si="36"/>
        <v>2650000</v>
      </c>
      <c r="S29" s="3">
        <v>0</v>
      </c>
      <c r="T29" s="3">
        <f t="shared" si="37"/>
        <v>2650000</v>
      </c>
      <c r="U29" s="3">
        <v>0</v>
      </c>
      <c r="V29" s="3">
        <f t="shared" si="38"/>
        <v>2650000</v>
      </c>
      <c r="W29" s="3">
        <v>0</v>
      </c>
      <c r="X29" s="66">
        <f t="shared" si="39"/>
        <v>2650000</v>
      </c>
      <c r="Y29" s="51">
        <v>2650000</v>
      </c>
      <c r="Z29" s="3">
        <v>0</v>
      </c>
      <c r="AA29" s="3">
        <f t="shared" si="40"/>
        <v>2650000</v>
      </c>
      <c r="AB29" s="3">
        <v>0</v>
      </c>
      <c r="AC29" s="3">
        <f t="shared" si="41"/>
        <v>2650000</v>
      </c>
      <c r="AD29" s="3">
        <v>0</v>
      </c>
      <c r="AE29" s="3">
        <f t="shared" si="42"/>
        <v>2650000</v>
      </c>
      <c r="AF29" s="3">
        <v>0</v>
      </c>
      <c r="AG29" s="3">
        <f t="shared" si="43"/>
        <v>2650000</v>
      </c>
      <c r="AH29" s="3">
        <v>0</v>
      </c>
      <c r="AI29" s="3">
        <f t="shared" si="44"/>
        <v>2650000</v>
      </c>
    </row>
    <row r="30" spans="1:35" s="30" customFormat="1" ht="31.5">
      <c r="A30" s="33" t="s">
        <v>152</v>
      </c>
      <c r="B30" s="32" t="s">
        <v>153</v>
      </c>
      <c r="C30" s="2">
        <f>C31+C32</f>
        <v>2837000</v>
      </c>
      <c r="D30" s="2">
        <v>0</v>
      </c>
      <c r="E30" s="2">
        <f t="shared" si="24"/>
        <v>2837000</v>
      </c>
      <c r="F30" s="2">
        <v>0</v>
      </c>
      <c r="G30" s="2">
        <f t="shared" si="24"/>
        <v>2837000</v>
      </c>
      <c r="H30" s="2">
        <v>1863000</v>
      </c>
      <c r="I30" s="2">
        <f t="shared" si="24"/>
        <v>4700000</v>
      </c>
      <c r="J30" s="2">
        <f>J31+J32</f>
        <v>1490000</v>
      </c>
      <c r="K30" s="2">
        <f t="shared" si="33"/>
        <v>6190000</v>
      </c>
      <c r="L30" s="2">
        <v>0</v>
      </c>
      <c r="M30" s="43">
        <f t="shared" si="34"/>
        <v>6190000</v>
      </c>
      <c r="N30" s="63">
        <f>N31+N32</f>
        <v>1837000</v>
      </c>
      <c r="O30" s="2">
        <v>0</v>
      </c>
      <c r="P30" s="2">
        <f t="shared" si="35"/>
        <v>1837000</v>
      </c>
      <c r="Q30" s="2">
        <v>0</v>
      </c>
      <c r="R30" s="2">
        <f t="shared" si="36"/>
        <v>1837000</v>
      </c>
      <c r="S30" s="2">
        <v>0</v>
      </c>
      <c r="T30" s="2">
        <f t="shared" si="37"/>
        <v>1837000</v>
      </c>
      <c r="U30" s="2">
        <v>0</v>
      </c>
      <c r="V30" s="3">
        <f t="shared" si="38"/>
        <v>1837000</v>
      </c>
      <c r="W30" s="2">
        <v>0</v>
      </c>
      <c r="X30" s="66">
        <f t="shared" si="39"/>
        <v>1837000</v>
      </c>
      <c r="Y30" s="50">
        <f>Y31+Y32</f>
        <v>1837000</v>
      </c>
      <c r="Z30" s="2">
        <v>0</v>
      </c>
      <c r="AA30" s="2">
        <f t="shared" si="40"/>
        <v>1837000</v>
      </c>
      <c r="AB30" s="2">
        <v>0</v>
      </c>
      <c r="AC30" s="2">
        <f t="shared" si="41"/>
        <v>1837000</v>
      </c>
      <c r="AD30" s="2">
        <v>0</v>
      </c>
      <c r="AE30" s="2">
        <f t="shared" si="42"/>
        <v>1837000</v>
      </c>
      <c r="AF30" s="2">
        <v>0</v>
      </c>
      <c r="AG30" s="3">
        <f t="shared" si="43"/>
        <v>1837000</v>
      </c>
      <c r="AH30" s="2">
        <v>0</v>
      </c>
      <c r="AI30" s="3">
        <f t="shared" si="44"/>
        <v>1837000</v>
      </c>
    </row>
    <row r="31" spans="1:35" s="30" customFormat="1" ht="126">
      <c r="A31" s="15" t="s">
        <v>154</v>
      </c>
      <c r="B31" s="16" t="s">
        <v>155</v>
      </c>
      <c r="C31" s="3">
        <v>837000</v>
      </c>
      <c r="D31" s="3">
        <v>0</v>
      </c>
      <c r="E31" s="3">
        <f t="shared" si="24"/>
        <v>837000</v>
      </c>
      <c r="F31" s="3">
        <v>0</v>
      </c>
      <c r="G31" s="3">
        <f t="shared" si="24"/>
        <v>837000</v>
      </c>
      <c r="H31" s="3">
        <v>1863000</v>
      </c>
      <c r="I31" s="3">
        <f t="shared" si="24"/>
        <v>2700000</v>
      </c>
      <c r="J31" s="3">
        <v>190000</v>
      </c>
      <c r="K31" s="3">
        <f t="shared" si="33"/>
        <v>2890000</v>
      </c>
      <c r="L31" s="3">
        <v>0</v>
      </c>
      <c r="M31" s="44">
        <f t="shared" si="34"/>
        <v>2890000</v>
      </c>
      <c r="N31" s="65">
        <v>837000</v>
      </c>
      <c r="O31" s="3">
        <v>0</v>
      </c>
      <c r="P31" s="3">
        <f t="shared" si="35"/>
        <v>837000</v>
      </c>
      <c r="Q31" s="3">
        <v>0</v>
      </c>
      <c r="R31" s="3">
        <f t="shared" si="36"/>
        <v>837000</v>
      </c>
      <c r="S31" s="3">
        <v>0</v>
      </c>
      <c r="T31" s="3">
        <f t="shared" si="37"/>
        <v>837000</v>
      </c>
      <c r="U31" s="3">
        <v>0</v>
      </c>
      <c r="V31" s="3">
        <f t="shared" si="38"/>
        <v>837000</v>
      </c>
      <c r="W31" s="3">
        <v>0</v>
      </c>
      <c r="X31" s="66">
        <f t="shared" si="39"/>
        <v>837000</v>
      </c>
      <c r="Y31" s="51">
        <v>837000</v>
      </c>
      <c r="Z31" s="3">
        <v>0</v>
      </c>
      <c r="AA31" s="3">
        <f t="shared" si="40"/>
        <v>837000</v>
      </c>
      <c r="AB31" s="3">
        <v>0</v>
      </c>
      <c r="AC31" s="3">
        <f t="shared" si="41"/>
        <v>837000</v>
      </c>
      <c r="AD31" s="3">
        <v>0</v>
      </c>
      <c r="AE31" s="3">
        <f t="shared" si="42"/>
        <v>837000</v>
      </c>
      <c r="AF31" s="3">
        <v>0</v>
      </c>
      <c r="AG31" s="3">
        <f t="shared" si="43"/>
        <v>837000</v>
      </c>
      <c r="AH31" s="3">
        <v>0</v>
      </c>
      <c r="AI31" s="3">
        <f t="shared" si="44"/>
        <v>837000</v>
      </c>
    </row>
    <row r="32" spans="1:35" s="30" customFormat="1" ht="63">
      <c r="A32" s="15" t="s">
        <v>156</v>
      </c>
      <c r="B32" s="16" t="s">
        <v>157</v>
      </c>
      <c r="C32" s="3">
        <v>2000000</v>
      </c>
      <c r="D32" s="3">
        <v>0</v>
      </c>
      <c r="E32" s="3">
        <f t="shared" si="24"/>
        <v>2000000</v>
      </c>
      <c r="F32" s="3">
        <v>0</v>
      </c>
      <c r="G32" s="3">
        <f t="shared" si="24"/>
        <v>2000000</v>
      </c>
      <c r="H32" s="3">
        <v>0</v>
      </c>
      <c r="I32" s="3">
        <f t="shared" si="24"/>
        <v>2000000</v>
      </c>
      <c r="J32" s="3">
        <v>1300000</v>
      </c>
      <c r="K32" s="3">
        <f t="shared" si="33"/>
        <v>3300000</v>
      </c>
      <c r="L32" s="3">
        <v>0</v>
      </c>
      <c r="M32" s="44">
        <f t="shared" si="34"/>
        <v>3300000</v>
      </c>
      <c r="N32" s="65">
        <v>1000000</v>
      </c>
      <c r="O32" s="3">
        <v>0</v>
      </c>
      <c r="P32" s="3">
        <f t="shared" si="35"/>
        <v>1000000</v>
      </c>
      <c r="Q32" s="3">
        <v>0</v>
      </c>
      <c r="R32" s="3">
        <f t="shared" si="36"/>
        <v>1000000</v>
      </c>
      <c r="S32" s="3">
        <v>0</v>
      </c>
      <c r="T32" s="3">
        <f t="shared" si="37"/>
        <v>1000000</v>
      </c>
      <c r="U32" s="3">
        <v>0</v>
      </c>
      <c r="V32" s="3">
        <f t="shared" si="38"/>
        <v>1000000</v>
      </c>
      <c r="W32" s="3">
        <v>0</v>
      </c>
      <c r="X32" s="66">
        <f t="shared" si="39"/>
        <v>1000000</v>
      </c>
      <c r="Y32" s="51">
        <v>1000000</v>
      </c>
      <c r="Z32" s="3">
        <v>0</v>
      </c>
      <c r="AA32" s="3">
        <f t="shared" si="40"/>
        <v>1000000</v>
      </c>
      <c r="AB32" s="3">
        <v>0</v>
      </c>
      <c r="AC32" s="3">
        <f t="shared" si="41"/>
        <v>1000000</v>
      </c>
      <c r="AD32" s="3">
        <v>0</v>
      </c>
      <c r="AE32" s="3">
        <f t="shared" si="42"/>
        <v>1000000</v>
      </c>
      <c r="AF32" s="3">
        <v>0</v>
      </c>
      <c r="AG32" s="3">
        <f t="shared" si="43"/>
        <v>1000000</v>
      </c>
      <c r="AH32" s="3">
        <v>0</v>
      </c>
      <c r="AI32" s="3">
        <f t="shared" si="44"/>
        <v>1000000</v>
      </c>
    </row>
    <row r="33" spans="1:35" s="30" customFormat="1">
      <c r="A33" s="33" t="s">
        <v>158</v>
      </c>
      <c r="B33" s="32" t="s">
        <v>159</v>
      </c>
      <c r="C33" s="2">
        <v>2100000</v>
      </c>
      <c r="D33" s="2">
        <v>0</v>
      </c>
      <c r="E33" s="2">
        <f t="shared" si="24"/>
        <v>2100000</v>
      </c>
      <c r="F33" s="2">
        <v>0</v>
      </c>
      <c r="G33" s="2">
        <f t="shared" si="24"/>
        <v>2100000</v>
      </c>
      <c r="H33" s="2">
        <v>0</v>
      </c>
      <c r="I33" s="2">
        <f t="shared" si="24"/>
        <v>2100000</v>
      </c>
      <c r="J33" s="2">
        <v>300000</v>
      </c>
      <c r="K33" s="2">
        <f t="shared" si="33"/>
        <v>2400000</v>
      </c>
      <c r="L33" s="2">
        <v>0</v>
      </c>
      <c r="M33" s="43">
        <f t="shared" si="34"/>
        <v>2400000</v>
      </c>
      <c r="N33" s="63">
        <v>1500000</v>
      </c>
      <c r="O33" s="2">
        <v>0</v>
      </c>
      <c r="P33" s="2">
        <f t="shared" si="35"/>
        <v>1500000</v>
      </c>
      <c r="Q33" s="2">
        <v>0</v>
      </c>
      <c r="R33" s="2">
        <f t="shared" si="36"/>
        <v>1500000</v>
      </c>
      <c r="S33" s="2">
        <v>0</v>
      </c>
      <c r="T33" s="2">
        <f t="shared" si="37"/>
        <v>1500000</v>
      </c>
      <c r="U33" s="2">
        <v>0</v>
      </c>
      <c r="V33" s="3">
        <f t="shared" si="38"/>
        <v>1500000</v>
      </c>
      <c r="W33" s="2">
        <v>0</v>
      </c>
      <c r="X33" s="66">
        <f t="shared" si="39"/>
        <v>1500000</v>
      </c>
      <c r="Y33" s="50">
        <v>1500000</v>
      </c>
      <c r="Z33" s="2">
        <v>0</v>
      </c>
      <c r="AA33" s="2">
        <f t="shared" si="40"/>
        <v>1500000</v>
      </c>
      <c r="AB33" s="2">
        <v>0</v>
      </c>
      <c r="AC33" s="2">
        <f t="shared" si="41"/>
        <v>1500000</v>
      </c>
      <c r="AD33" s="2">
        <v>0</v>
      </c>
      <c r="AE33" s="2">
        <f t="shared" si="42"/>
        <v>1500000</v>
      </c>
      <c r="AF33" s="2">
        <v>0</v>
      </c>
      <c r="AG33" s="3">
        <f t="shared" si="43"/>
        <v>1500000</v>
      </c>
      <c r="AH33" s="2">
        <v>0</v>
      </c>
      <c r="AI33" s="3">
        <f t="shared" si="44"/>
        <v>1500000</v>
      </c>
    </row>
    <row r="34" spans="1:35" s="30" customFormat="1">
      <c r="A34" s="33" t="s">
        <v>160</v>
      </c>
      <c r="B34" s="32" t="s">
        <v>161</v>
      </c>
      <c r="C34" s="2">
        <v>1250000</v>
      </c>
      <c r="D34" s="2">
        <v>0</v>
      </c>
      <c r="E34" s="2">
        <f t="shared" si="24"/>
        <v>1250000</v>
      </c>
      <c r="F34" s="2">
        <v>0</v>
      </c>
      <c r="G34" s="2">
        <f t="shared" si="24"/>
        <v>1250000</v>
      </c>
      <c r="H34" s="2">
        <v>0</v>
      </c>
      <c r="I34" s="2">
        <f t="shared" si="24"/>
        <v>1250000</v>
      </c>
      <c r="J34" s="2">
        <v>0</v>
      </c>
      <c r="K34" s="2">
        <f t="shared" si="33"/>
        <v>1250000</v>
      </c>
      <c r="L34" s="2">
        <v>0</v>
      </c>
      <c r="M34" s="43">
        <f t="shared" si="34"/>
        <v>1250000</v>
      </c>
      <c r="N34" s="63">
        <v>1250000</v>
      </c>
      <c r="O34" s="2">
        <v>0</v>
      </c>
      <c r="P34" s="2">
        <f t="shared" si="35"/>
        <v>1250000</v>
      </c>
      <c r="Q34" s="2">
        <v>0</v>
      </c>
      <c r="R34" s="2">
        <f t="shared" si="36"/>
        <v>1250000</v>
      </c>
      <c r="S34" s="2">
        <v>0</v>
      </c>
      <c r="T34" s="2">
        <f t="shared" si="37"/>
        <v>1250000</v>
      </c>
      <c r="U34" s="2">
        <v>0</v>
      </c>
      <c r="V34" s="3">
        <f t="shared" si="38"/>
        <v>1250000</v>
      </c>
      <c r="W34" s="2">
        <v>0</v>
      </c>
      <c r="X34" s="66">
        <f t="shared" si="39"/>
        <v>1250000</v>
      </c>
      <c r="Y34" s="50">
        <v>1250000</v>
      </c>
      <c r="Z34" s="2">
        <v>0</v>
      </c>
      <c r="AA34" s="2">
        <f t="shared" si="40"/>
        <v>1250000</v>
      </c>
      <c r="AB34" s="2">
        <v>0</v>
      </c>
      <c r="AC34" s="2">
        <f t="shared" si="41"/>
        <v>1250000</v>
      </c>
      <c r="AD34" s="2">
        <v>0</v>
      </c>
      <c r="AE34" s="2">
        <f t="shared" si="42"/>
        <v>1250000</v>
      </c>
      <c r="AF34" s="2">
        <v>0</v>
      </c>
      <c r="AG34" s="3">
        <f t="shared" si="43"/>
        <v>1250000</v>
      </c>
      <c r="AH34" s="2">
        <v>0</v>
      </c>
      <c r="AI34" s="3">
        <f t="shared" si="44"/>
        <v>1250000</v>
      </c>
    </row>
    <row r="35" spans="1:35" s="30" customFormat="1" ht="31.5">
      <c r="A35" s="15" t="s">
        <v>162</v>
      </c>
      <c r="B35" s="16" t="s">
        <v>163</v>
      </c>
      <c r="C35" s="3">
        <v>1250000</v>
      </c>
      <c r="D35" s="3">
        <v>0</v>
      </c>
      <c r="E35" s="3">
        <f t="shared" si="24"/>
        <v>1250000</v>
      </c>
      <c r="F35" s="3">
        <v>0</v>
      </c>
      <c r="G35" s="3">
        <f t="shared" si="24"/>
        <v>1250000</v>
      </c>
      <c r="H35" s="3">
        <v>0</v>
      </c>
      <c r="I35" s="3">
        <f t="shared" si="24"/>
        <v>1250000</v>
      </c>
      <c r="J35" s="3">
        <v>0</v>
      </c>
      <c r="K35" s="3">
        <f t="shared" si="33"/>
        <v>1250000</v>
      </c>
      <c r="L35" s="3">
        <v>0</v>
      </c>
      <c r="M35" s="44">
        <f t="shared" si="34"/>
        <v>1250000</v>
      </c>
      <c r="N35" s="65">
        <v>1250000</v>
      </c>
      <c r="O35" s="3">
        <v>0</v>
      </c>
      <c r="P35" s="3">
        <f t="shared" si="35"/>
        <v>1250000</v>
      </c>
      <c r="Q35" s="3">
        <v>0</v>
      </c>
      <c r="R35" s="3">
        <f t="shared" si="36"/>
        <v>1250000</v>
      </c>
      <c r="S35" s="3">
        <v>0</v>
      </c>
      <c r="T35" s="3">
        <f t="shared" si="37"/>
        <v>1250000</v>
      </c>
      <c r="U35" s="3">
        <v>0</v>
      </c>
      <c r="V35" s="3">
        <f t="shared" si="38"/>
        <v>1250000</v>
      </c>
      <c r="W35" s="3">
        <v>0</v>
      </c>
      <c r="X35" s="66">
        <f t="shared" si="39"/>
        <v>1250000</v>
      </c>
      <c r="Y35" s="51">
        <v>1250000</v>
      </c>
      <c r="Z35" s="3">
        <v>0</v>
      </c>
      <c r="AA35" s="3">
        <f t="shared" si="40"/>
        <v>1250000</v>
      </c>
      <c r="AB35" s="3">
        <v>0</v>
      </c>
      <c r="AC35" s="3">
        <f t="shared" si="41"/>
        <v>1250000</v>
      </c>
      <c r="AD35" s="3">
        <v>0</v>
      </c>
      <c r="AE35" s="3">
        <f t="shared" si="42"/>
        <v>1250000</v>
      </c>
      <c r="AF35" s="3">
        <v>0</v>
      </c>
      <c r="AG35" s="3">
        <f t="shared" si="43"/>
        <v>1250000</v>
      </c>
      <c r="AH35" s="3">
        <v>0</v>
      </c>
      <c r="AI35" s="3">
        <f t="shared" si="44"/>
        <v>1250000</v>
      </c>
    </row>
    <row r="36" spans="1:35" s="13" customFormat="1">
      <c r="A36" s="17" t="s">
        <v>110</v>
      </c>
      <c r="B36" s="37" t="s">
        <v>179</v>
      </c>
      <c r="C36" s="2">
        <f>C37</f>
        <v>812430677.13</v>
      </c>
      <c r="D36" s="2">
        <f t="shared" ref="D36:AI36" si="45">D37</f>
        <v>168415557.53</v>
      </c>
      <c r="E36" s="2">
        <f t="shared" si="45"/>
        <v>980846234.66000009</v>
      </c>
      <c r="F36" s="2">
        <f t="shared" si="45"/>
        <v>-9451684.9399999958</v>
      </c>
      <c r="G36" s="2">
        <f t="shared" si="45"/>
        <v>971394549.71999991</v>
      </c>
      <c r="H36" s="2">
        <f t="shared" si="45"/>
        <v>28836285.16</v>
      </c>
      <c r="I36" s="2">
        <f t="shared" si="45"/>
        <v>1000230834.8799999</v>
      </c>
      <c r="J36" s="2">
        <f t="shared" si="45"/>
        <v>6020939.7000000011</v>
      </c>
      <c r="K36" s="2">
        <f t="shared" si="45"/>
        <v>1006251774.5799999</v>
      </c>
      <c r="L36" s="2">
        <f t="shared" si="45"/>
        <v>0</v>
      </c>
      <c r="M36" s="43">
        <f t="shared" si="45"/>
        <v>1006251774.5799999</v>
      </c>
      <c r="N36" s="63">
        <f t="shared" si="45"/>
        <v>744469656.59000003</v>
      </c>
      <c r="O36" s="2">
        <f t="shared" si="45"/>
        <v>211798231.39999998</v>
      </c>
      <c r="P36" s="2">
        <f t="shared" si="45"/>
        <v>956267887.99000001</v>
      </c>
      <c r="Q36" s="2">
        <f t="shared" si="45"/>
        <v>-21723847.379999999</v>
      </c>
      <c r="R36" s="2">
        <f t="shared" si="45"/>
        <v>934544040.61000001</v>
      </c>
      <c r="S36" s="2">
        <f t="shared" si="45"/>
        <v>0</v>
      </c>
      <c r="T36" s="2">
        <f t="shared" si="45"/>
        <v>934544040.61000001</v>
      </c>
      <c r="U36" s="2">
        <f t="shared" si="45"/>
        <v>0</v>
      </c>
      <c r="V36" s="2">
        <f t="shared" si="45"/>
        <v>934544040.61000001</v>
      </c>
      <c r="W36" s="2">
        <f t="shared" si="45"/>
        <v>0</v>
      </c>
      <c r="X36" s="64">
        <f t="shared" si="45"/>
        <v>934544040.61000001</v>
      </c>
      <c r="Y36" s="50">
        <f t="shared" si="45"/>
        <v>767792092.07000005</v>
      </c>
      <c r="Z36" s="2">
        <f t="shared" si="45"/>
        <v>17954365.039999999</v>
      </c>
      <c r="AA36" s="2">
        <f t="shared" si="45"/>
        <v>785746457.11000001</v>
      </c>
      <c r="AB36" s="2">
        <f t="shared" si="45"/>
        <v>-19785651.129999999</v>
      </c>
      <c r="AC36" s="2">
        <f t="shared" si="45"/>
        <v>765960805.98000002</v>
      </c>
      <c r="AD36" s="2">
        <f t="shared" si="45"/>
        <v>0</v>
      </c>
      <c r="AE36" s="2">
        <f t="shared" si="45"/>
        <v>765960805.98000002</v>
      </c>
      <c r="AF36" s="2">
        <f t="shared" si="45"/>
        <v>0</v>
      </c>
      <c r="AG36" s="2">
        <f t="shared" si="45"/>
        <v>765960805.98000002</v>
      </c>
      <c r="AH36" s="2">
        <f t="shared" si="45"/>
        <v>0</v>
      </c>
      <c r="AI36" s="2">
        <f t="shared" si="45"/>
        <v>765960805.98000002</v>
      </c>
    </row>
    <row r="37" spans="1:35" s="13" customFormat="1" ht="47.25">
      <c r="A37" s="17" t="s">
        <v>47</v>
      </c>
      <c r="B37" s="18" t="s">
        <v>180</v>
      </c>
      <c r="C37" s="2">
        <f t="shared" ref="C37" si="46">C38+C42+C55+C66</f>
        <v>812430677.13</v>
      </c>
      <c r="D37" s="2">
        <f t="shared" ref="D37:AI37" si="47">D38+D42+D55+D66</f>
        <v>168415557.53</v>
      </c>
      <c r="E37" s="2">
        <f t="shared" si="47"/>
        <v>980846234.66000009</v>
      </c>
      <c r="F37" s="2">
        <f t="shared" si="47"/>
        <v>-9451684.9399999958</v>
      </c>
      <c r="G37" s="2">
        <f t="shared" si="47"/>
        <v>971394549.71999991</v>
      </c>
      <c r="H37" s="2">
        <f t="shared" si="47"/>
        <v>28836285.16</v>
      </c>
      <c r="I37" s="2">
        <f t="shared" si="47"/>
        <v>1000230834.8799999</v>
      </c>
      <c r="J37" s="2">
        <f t="shared" si="47"/>
        <v>6020939.7000000011</v>
      </c>
      <c r="K37" s="2">
        <f t="shared" si="47"/>
        <v>1006251774.5799999</v>
      </c>
      <c r="L37" s="2">
        <f t="shared" si="47"/>
        <v>0</v>
      </c>
      <c r="M37" s="43">
        <f t="shared" si="47"/>
        <v>1006251774.5799999</v>
      </c>
      <c r="N37" s="63">
        <f t="shared" si="47"/>
        <v>744469656.59000003</v>
      </c>
      <c r="O37" s="2">
        <f t="shared" si="47"/>
        <v>211798231.39999998</v>
      </c>
      <c r="P37" s="2">
        <f t="shared" si="47"/>
        <v>956267887.99000001</v>
      </c>
      <c r="Q37" s="2">
        <f t="shared" si="47"/>
        <v>-21723847.379999999</v>
      </c>
      <c r="R37" s="2">
        <f t="shared" si="47"/>
        <v>934544040.61000001</v>
      </c>
      <c r="S37" s="2">
        <f t="shared" si="47"/>
        <v>0</v>
      </c>
      <c r="T37" s="2">
        <f t="shared" si="47"/>
        <v>934544040.61000001</v>
      </c>
      <c r="U37" s="2">
        <f t="shared" si="47"/>
        <v>0</v>
      </c>
      <c r="V37" s="2">
        <f t="shared" si="47"/>
        <v>934544040.61000001</v>
      </c>
      <c r="W37" s="2">
        <f t="shared" si="47"/>
        <v>0</v>
      </c>
      <c r="X37" s="64">
        <f t="shared" si="47"/>
        <v>934544040.61000001</v>
      </c>
      <c r="Y37" s="50">
        <f t="shared" si="47"/>
        <v>767792092.07000005</v>
      </c>
      <c r="Z37" s="2">
        <f t="shared" si="47"/>
        <v>17954365.039999999</v>
      </c>
      <c r="AA37" s="2">
        <f t="shared" si="47"/>
        <v>785746457.11000001</v>
      </c>
      <c r="AB37" s="2">
        <f t="shared" si="47"/>
        <v>-19785651.129999999</v>
      </c>
      <c r="AC37" s="2">
        <f t="shared" si="47"/>
        <v>765960805.98000002</v>
      </c>
      <c r="AD37" s="2">
        <f t="shared" si="47"/>
        <v>0</v>
      </c>
      <c r="AE37" s="2">
        <f t="shared" si="47"/>
        <v>765960805.98000002</v>
      </c>
      <c r="AF37" s="2">
        <f t="shared" si="47"/>
        <v>0</v>
      </c>
      <c r="AG37" s="2">
        <f t="shared" si="47"/>
        <v>765960805.98000002</v>
      </c>
      <c r="AH37" s="2">
        <f t="shared" si="47"/>
        <v>0</v>
      </c>
      <c r="AI37" s="2">
        <f t="shared" si="47"/>
        <v>765960805.98000002</v>
      </c>
    </row>
    <row r="38" spans="1:35" s="13" customFormat="1" ht="31.5">
      <c r="A38" s="17" t="s">
        <v>60</v>
      </c>
      <c r="B38" s="18" t="s">
        <v>59</v>
      </c>
      <c r="C38" s="2">
        <f>SUM(C39:C41)</f>
        <v>0</v>
      </c>
      <c r="D38" s="2">
        <f>SUM(D39:D41)</f>
        <v>0</v>
      </c>
      <c r="E38" s="2">
        <f t="shared" ref="E38:K38" si="48">SUM(E39:E41)</f>
        <v>0</v>
      </c>
      <c r="F38" s="2">
        <f t="shared" si="48"/>
        <v>14748280</v>
      </c>
      <c r="G38" s="2">
        <f t="shared" si="48"/>
        <v>14748280</v>
      </c>
      <c r="H38" s="2">
        <f t="shared" si="48"/>
        <v>33040294.050000001</v>
      </c>
      <c r="I38" s="2">
        <f t="shared" si="48"/>
        <v>47788574.049999997</v>
      </c>
      <c r="J38" s="2">
        <f t="shared" si="48"/>
        <v>1645000</v>
      </c>
      <c r="K38" s="2">
        <f t="shared" si="48"/>
        <v>49433574.049999997</v>
      </c>
      <c r="L38" s="2">
        <f t="shared" ref="L38" si="49">SUM(L39:L41)</f>
        <v>0</v>
      </c>
      <c r="M38" s="43">
        <f>SUM(M39:M41)</f>
        <v>49433574.049999997</v>
      </c>
      <c r="N38" s="63">
        <f>SUM(N39:N41)</f>
        <v>0</v>
      </c>
      <c r="O38" s="2">
        <f>SUM(O39:O41)</f>
        <v>0</v>
      </c>
      <c r="P38" s="2">
        <f t="shared" ref="P38:W38" si="50">SUM(P39:P41)</f>
        <v>0</v>
      </c>
      <c r="Q38" s="2">
        <f t="shared" si="50"/>
        <v>0</v>
      </c>
      <c r="R38" s="2">
        <f t="shared" si="50"/>
        <v>0</v>
      </c>
      <c r="S38" s="2">
        <f t="shared" si="50"/>
        <v>0</v>
      </c>
      <c r="T38" s="2">
        <f t="shared" si="50"/>
        <v>0</v>
      </c>
      <c r="U38" s="2">
        <f t="shared" si="50"/>
        <v>0</v>
      </c>
      <c r="V38" s="2">
        <f t="shared" si="50"/>
        <v>0</v>
      </c>
      <c r="W38" s="2">
        <f t="shared" si="50"/>
        <v>0</v>
      </c>
      <c r="X38" s="64">
        <f>SUM(X39:X41)</f>
        <v>0</v>
      </c>
      <c r="Y38" s="50">
        <f>SUM(Y39:Y41)</f>
        <v>0</v>
      </c>
      <c r="Z38" s="2">
        <f>SUM(Z39:Z41)</f>
        <v>0</v>
      </c>
      <c r="AA38" s="2">
        <f t="shared" ref="AA38:AH38" si="51">SUM(AA39:AA41)</f>
        <v>0</v>
      </c>
      <c r="AB38" s="2">
        <f t="shared" si="51"/>
        <v>0</v>
      </c>
      <c r="AC38" s="2">
        <f t="shared" si="51"/>
        <v>0</v>
      </c>
      <c r="AD38" s="2">
        <f t="shared" si="51"/>
        <v>0</v>
      </c>
      <c r="AE38" s="2">
        <f t="shared" si="51"/>
        <v>0</v>
      </c>
      <c r="AF38" s="2">
        <f t="shared" si="51"/>
        <v>0</v>
      </c>
      <c r="AG38" s="2">
        <f t="shared" si="51"/>
        <v>0</v>
      </c>
      <c r="AH38" s="2">
        <f t="shared" si="51"/>
        <v>0</v>
      </c>
      <c r="AI38" s="2">
        <f>SUM(AI39:AI41)</f>
        <v>0</v>
      </c>
    </row>
    <row r="39" spans="1:35" s="8" customFormat="1" ht="47.25" hidden="1">
      <c r="A39" s="19" t="s">
        <v>184</v>
      </c>
      <c r="B39" s="20" t="s">
        <v>185</v>
      </c>
      <c r="C39" s="3">
        <v>0</v>
      </c>
      <c r="D39" s="3">
        <v>0</v>
      </c>
      <c r="E39" s="3">
        <f>C39+D39</f>
        <v>0</v>
      </c>
      <c r="F39" s="3">
        <v>0</v>
      </c>
      <c r="G39" s="3">
        <f>E39+F39</f>
        <v>0</v>
      </c>
      <c r="H39" s="3">
        <v>0</v>
      </c>
      <c r="I39" s="3">
        <f>G39+H39</f>
        <v>0</v>
      </c>
      <c r="J39" s="3">
        <v>0</v>
      </c>
      <c r="K39" s="3">
        <f>I39+J39</f>
        <v>0</v>
      </c>
      <c r="L39" s="3">
        <v>0</v>
      </c>
      <c r="M39" s="44">
        <f>K39+L39</f>
        <v>0</v>
      </c>
      <c r="N39" s="65">
        <v>0</v>
      </c>
      <c r="O39" s="3">
        <v>0</v>
      </c>
      <c r="P39" s="3">
        <f>N39+O39</f>
        <v>0</v>
      </c>
      <c r="Q39" s="3">
        <v>0</v>
      </c>
      <c r="R39" s="3">
        <f>P39+Q39</f>
        <v>0</v>
      </c>
      <c r="S39" s="3">
        <v>0</v>
      </c>
      <c r="T39" s="3">
        <f>R39+S39</f>
        <v>0</v>
      </c>
      <c r="U39" s="3">
        <v>0</v>
      </c>
      <c r="V39" s="3">
        <f>T39+U39</f>
        <v>0</v>
      </c>
      <c r="W39" s="3">
        <v>0</v>
      </c>
      <c r="X39" s="66">
        <f>V39+W39</f>
        <v>0</v>
      </c>
      <c r="Y39" s="51">
        <v>0</v>
      </c>
      <c r="Z39" s="3">
        <v>0</v>
      </c>
      <c r="AA39" s="3">
        <f>Y39+Z39</f>
        <v>0</v>
      </c>
      <c r="AB39" s="3">
        <v>0</v>
      </c>
      <c r="AC39" s="3">
        <f>AA39+AB39</f>
        <v>0</v>
      </c>
      <c r="AD39" s="3">
        <v>0</v>
      </c>
      <c r="AE39" s="3">
        <f>AC39+AD39</f>
        <v>0</v>
      </c>
      <c r="AF39" s="3">
        <v>0</v>
      </c>
      <c r="AG39" s="3">
        <f>AE39+AF39</f>
        <v>0</v>
      </c>
      <c r="AH39" s="3">
        <v>0</v>
      </c>
      <c r="AI39" s="3">
        <f>AG39+AH39</f>
        <v>0</v>
      </c>
    </row>
    <row r="40" spans="1:35" s="8" customFormat="1" ht="47.25">
      <c r="A40" s="19" t="s">
        <v>164</v>
      </c>
      <c r="B40" s="20" t="s">
        <v>181</v>
      </c>
      <c r="C40" s="3">
        <v>0</v>
      </c>
      <c r="D40" s="3">
        <v>0</v>
      </c>
      <c r="E40" s="3">
        <f>C40+D40</f>
        <v>0</v>
      </c>
      <c r="F40" s="3">
        <v>14748280</v>
      </c>
      <c r="G40" s="3">
        <f>E40+F40</f>
        <v>14748280</v>
      </c>
      <c r="H40" s="3">
        <v>33040294.050000001</v>
      </c>
      <c r="I40" s="3">
        <f>G40+H40</f>
        <v>47788574.049999997</v>
      </c>
      <c r="J40" s="3">
        <v>0</v>
      </c>
      <c r="K40" s="3">
        <f>I40+J40</f>
        <v>47788574.049999997</v>
      </c>
      <c r="L40" s="3">
        <v>0</v>
      </c>
      <c r="M40" s="44">
        <f>K40+L40</f>
        <v>47788574.049999997</v>
      </c>
      <c r="N40" s="65">
        <v>0</v>
      </c>
      <c r="O40" s="3">
        <v>0</v>
      </c>
      <c r="P40" s="3">
        <f>N40+O40</f>
        <v>0</v>
      </c>
      <c r="Q40" s="3">
        <v>0</v>
      </c>
      <c r="R40" s="3">
        <f>P40+Q40</f>
        <v>0</v>
      </c>
      <c r="S40" s="3">
        <v>0</v>
      </c>
      <c r="T40" s="3">
        <f>R40+S40</f>
        <v>0</v>
      </c>
      <c r="U40" s="3">
        <v>0</v>
      </c>
      <c r="V40" s="3">
        <f>T40+U40</f>
        <v>0</v>
      </c>
      <c r="W40" s="3"/>
      <c r="X40" s="66">
        <f>V40+W40</f>
        <v>0</v>
      </c>
      <c r="Y40" s="51">
        <v>0</v>
      </c>
      <c r="Z40" s="3">
        <v>0</v>
      </c>
      <c r="AA40" s="3">
        <f>Y40+Z40</f>
        <v>0</v>
      </c>
      <c r="AB40" s="3">
        <v>0</v>
      </c>
      <c r="AC40" s="3">
        <f>AA40+AB40</f>
        <v>0</v>
      </c>
      <c r="AD40" s="3">
        <v>0</v>
      </c>
      <c r="AE40" s="3">
        <f>AC40+AD40</f>
        <v>0</v>
      </c>
      <c r="AF40" s="3">
        <v>0</v>
      </c>
      <c r="AG40" s="3">
        <f>AE40+AF40</f>
        <v>0</v>
      </c>
      <c r="AH40" s="3">
        <v>0</v>
      </c>
      <c r="AI40" s="3">
        <f>AG40+AH40</f>
        <v>0</v>
      </c>
    </row>
    <row r="41" spans="1:35" s="8" customFormat="1">
      <c r="A41" s="19" t="s">
        <v>208</v>
      </c>
      <c r="B41" s="21" t="s">
        <v>207</v>
      </c>
      <c r="C41" s="3">
        <v>0</v>
      </c>
      <c r="D41" s="3">
        <v>0</v>
      </c>
      <c r="E41" s="3">
        <f>C41+D41</f>
        <v>0</v>
      </c>
      <c r="F41" s="3">
        <v>0</v>
      </c>
      <c r="G41" s="3">
        <f>E41+F41</f>
        <v>0</v>
      </c>
      <c r="H41" s="3">
        <v>0</v>
      </c>
      <c r="I41" s="3">
        <f>G41+H41</f>
        <v>0</v>
      </c>
      <c r="J41" s="3">
        <v>1645000</v>
      </c>
      <c r="K41" s="3">
        <f>I41+J41</f>
        <v>1645000</v>
      </c>
      <c r="L41" s="3">
        <v>0</v>
      </c>
      <c r="M41" s="44">
        <f>K41+L41</f>
        <v>1645000</v>
      </c>
      <c r="N41" s="65">
        <v>0</v>
      </c>
      <c r="O41" s="3">
        <v>0</v>
      </c>
      <c r="P41" s="3">
        <f>N41+O41</f>
        <v>0</v>
      </c>
      <c r="Q41" s="3">
        <v>0</v>
      </c>
      <c r="R41" s="3">
        <f>P41+Q41</f>
        <v>0</v>
      </c>
      <c r="S41" s="3">
        <v>0</v>
      </c>
      <c r="T41" s="3">
        <f>R41+S41</f>
        <v>0</v>
      </c>
      <c r="U41" s="3">
        <v>0</v>
      </c>
      <c r="V41" s="3">
        <f>T41+U41</f>
        <v>0</v>
      </c>
      <c r="W41" s="3"/>
      <c r="X41" s="66">
        <f>V41+W41</f>
        <v>0</v>
      </c>
      <c r="Y41" s="51">
        <v>0</v>
      </c>
      <c r="Z41" s="3"/>
      <c r="AA41" s="3">
        <f>Y41+Z41</f>
        <v>0</v>
      </c>
      <c r="AB41" s="3">
        <v>0</v>
      </c>
      <c r="AC41" s="3">
        <f>AA41+AB41</f>
        <v>0</v>
      </c>
      <c r="AD41" s="3">
        <v>0</v>
      </c>
      <c r="AE41" s="3">
        <f>AC41+AD41</f>
        <v>0</v>
      </c>
      <c r="AF41" s="3">
        <v>0</v>
      </c>
      <c r="AG41" s="3">
        <f>AE41+AF41</f>
        <v>0</v>
      </c>
      <c r="AH41" s="3">
        <v>0</v>
      </c>
      <c r="AI41" s="3">
        <f>AG41+AH41</f>
        <v>0</v>
      </c>
    </row>
    <row r="42" spans="1:35" s="13" customFormat="1" ht="47.25">
      <c r="A42" s="17" t="s">
        <v>56</v>
      </c>
      <c r="B42" s="18" t="s">
        <v>182</v>
      </c>
      <c r="C42" s="2">
        <f>SUM(C43:C54)</f>
        <v>107403414.55000001</v>
      </c>
      <c r="D42" s="2">
        <f t="shared" ref="D42:M42" si="52">SUM(D43:D54)</f>
        <v>167898687.31</v>
      </c>
      <c r="E42" s="2">
        <f t="shared" si="52"/>
        <v>275302101.86000001</v>
      </c>
      <c r="F42" s="2">
        <f t="shared" si="52"/>
        <v>-24082101.659999996</v>
      </c>
      <c r="G42" s="2">
        <f t="shared" si="52"/>
        <v>251220000.19999999</v>
      </c>
      <c r="H42" s="2">
        <f t="shared" si="52"/>
        <v>-2323928.2899999991</v>
      </c>
      <c r="I42" s="2">
        <f t="shared" si="52"/>
        <v>248896071.90999997</v>
      </c>
      <c r="J42" s="2">
        <f t="shared" si="52"/>
        <v>-2840289.99</v>
      </c>
      <c r="K42" s="2">
        <f t="shared" si="52"/>
        <v>246055781.91999999</v>
      </c>
      <c r="L42" s="2">
        <f t="shared" si="52"/>
        <v>0</v>
      </c>
      <c r="M42" s="43">
        <f t="shared" si="52"/>
        <v>246055781.91999999</v>
      </c>
      <c r="N42" s="63">
        <f t="shared" ref="N42" si="53">SUM(N43:N54)</f>
        <v>27731621.259999998</v>
      </c>
      <c r="O42" s="2">
        <f t="shared" ref="O42" si="54">SUM(O43:O54)</f>
        <v>211770110.97999999</v>
      </c>
      <c r="P42" s="2">
        <f t="shared" ref="P42" si="55">SUM(P43:P54)</f>
        <v>239501732.23999998</v>
      </c>
      <c r="Q42" s="2">
        <f t="shared" ref="Q42" si="56">SUM(Q43:Q54)</f>
        <v>-21723847.379999999</v>
      </c>
      <c r="R42" s="2">
        <f t="shared" ref="R42" si="57">SUM(R43:R54)</f>
        <v>217777884.85999998</v>
      </c>
      <c r="S42" s="2">
        <f t="shared" ref="S42" si="58">SUM(S43:S54)</f>
        <v>0</v>
      </c>
      <c r="T42" s="2">
        <f t="shared" ref="T42" si="59">SUM(T43:T54)</f>
        <v>217777884.85999998</v>
      </c>
      <c r="U42" s="2">
        <f t="shared" ref="U42" si="60">SUM(U43:U54)</f>
        <v>0</v>
      </c>
      <c r="V42" s="2">
        <f t="shared" ref="V42" si="61">SUM(V43:V54)</f>
        <v>217777884.85999998</v>
      </c>
      <c r="W42" s="2">
        <f t="shared" ref="W42" si="62">SUM(W43:W54)</f>
        <v>0</v>
      </c>
      <c r="X42" s="64">
        <f t="shared" ref="X42" si="63">SUM(X43:X54)</f>
        <v>217777884.85999998</v>
      </c>
      <c r="Y42" s="50">
        <f t="shared" ref="Y42" si="64">SUM(Y43:Y54)</f>
        <v>28221292.890000001</v>
      </c>
      <c r="Z42" s="2">
        <f t="shared" ref="Z42" si="65">SUM(Z43:Z54)</f>
        <v>17749019.460000001</v>
      </c>
      <c r="AA42" s="2">
        <f t="shared" ref="AA42" si="66">SUM(AA43:AA54)</f>
        <v>45970312.349999994</v>
      </c>
      <c r="AB42" s="2">
        <f t="shared" ref="AB42" si="67">SUM(AB43:AB54)</f>
        <v>-19785651.129999999</v>
      </c>
      <c r="AC42" s="2">
        <f t="shared" ref="AC42" si="68">SUM(AC43:AC54)</f>
        <v>26184661.219999995</v>
      </c>
      <c r="AD42" s="2">
        <f t="shared" ref="AD42" si="69">SUM(AD43:AD54)</f>
        <v>0</v>
      </c>
      <c r="AE42" s="2">
        <f t="shared" ref="AE42" si="70">SUM(AE43:AE54)</f>
        <v>26184661.219999995</v>
      </c>
      <c r="AF42" s="2">
        <f t="shared" ref="AF42" si="71">SUM(AF43:AF54)</f>
        <v>0</v>
      </c>
      <c r="AG42" s="2">
        <f t="shared" ref="AG42" si="72">SUM(AG43:AG54)</f>
        <v>26184661.219999995</v>
      </c>
      <c r="AH42" s="2">
        <f t="shared" ref="AH42" si="73">SUM(AH43:AH54)</f>
        <v>0</v>
      </c>
      <c r="AI42" s="2">
        <f t="shared" ref="AI42" si="74">SUM(AI43:AI54)</f>
        <v>26184661.219999995</v>
      </c>
    </row>
    <row r="43" spans="1:35" s="8" customFormat="1" ht="66.75" customHeight="1">
      <c r="A43" s="19" t="s">
        <v>233</v>
      </c>
      <c r="B43" s="21" t="s">
        <v>234</v>
      </c>
      <c r="C43" s="3">
        <v>0</v>
      </c>
      <c r="D43" s="3">
        <v>0</v>
      </c>
      <c r="E43" s="3">
        <f>C43+D43</f>
        <v>0</v>
      </c>
      <c r="F43" s="3">
        <v>0</v>
      </c>
      <c r="G43" s="3">
        <f>E43+F43</f>
        <v>0</v>
      </c>
      <c r="H43" s="3">
        <v>10967717.960000001</v>
      </c>
      <c r="I43" s="3">
        <f>G43+H43</f>
        <v>10967717.960000001</v>
      </c>
      <c r="J43" s="3">
        <v>0</v>
      </c>
      <c r="K43" s="3">
        <f>I43+J43</f>
        <v>10967717.960000001</v>
      </c>
      <c r="L43" s="3">
        <v>0</v>
      </c>
      <c r="M43" s="44">
        <f>K43+L43</f>
        <v>10967717.960000001</v>
      </c>
      <c r="N43" s="65">
        <v>0</v>
      </c>
      <c r="O43" s="3">
        <v>0</v>
      </c>
      <c r="P43" s="3">
        <f>N43+O43</f>
        <v>0</v>
      </c>
      <c r="Q43" s="3">
        <v>0</v>
      </c>
      <c r="R43" s="3">
        <f>P43+Q43</f>
        <v>0</v>
      </c>
      <c r="S43" s="3">
        <v>0</v>
      </c>
      <c r="T43" s="3">
        <f>R43+S43</f>
        <v>0</v>
      </c>
      <c r="U43" s="3">
        <v>0</v>
      </c>
      <c r="V43" s="3">
        <f>T43+U43</f>
        <v>0</v>
      </c>
      <c r="W43" s="3"/>
      <c r="X43" s="66">
        <f>V43+W43</f>
        <v>0</v>
      </c>
      <c r="Y43" s="51">
        <v>0</v>
      </c>
      <c r="Z43" s="3">
        <v>0</v>
      </c>
      <c r="AA43" s="3">
        <f>Y43+Z43</f>
        <v>0</v>
      </c>
      <c r="AB43" s="3">
        <v>0</v>
      </c>
      <c r="AC43" s="3">
        <f>AA43+AB43</f>
        <v>0</v>
      </c>
      <c r="AD43" s="3">
        <v>0</v>
      </c>
      <c r="AE43" s="3">
        <f>AC43+AD43</f>
        <v>0</v>
      </c>
      <c r="AF43" s="3">
        <v>0</v>
      </c>
      <c r="AG43" s="3">
        <f>AE43+AF43</f>
        <v>0</v>
      </c>
      <c r="AH43" s="3">
        <v>0</v>
      </c>
      <c r="AI43" s="3">
        <f>AG43+AH43</f>
        <v>0</v>
      </c>
    </row>
    <row r="44" spans="1:35" s="8" customFormat="1" hidden="1">
      <c r="A44" s="19" t="s">
        <v>165</v>
      </c>
      <c r="B44" s="21"/>
      <c r="C44" s="3">
        <v>0</v>
      </c>
      <c r="D44" s="3">
        <v>0</v>
      </c>
      <c r="E44" s="3">
        <f t="shared" ref="E44:I69" si="75">C44+D44</f>
        <v>0</v>
      </c>
      <c r="F44" s="3">
        <v>0</v>
      </c>
      <c r="G44" s="3">
        <f t="shared" si="75"/>
        <v>0</v>
      </c>
      <c r="H44" s="3">
        <v>0</v>
      </c>
      <c r="I44" s="3">
        <f t="shared" si="75"/>
        <v>0</v>
      </c>
      <c r="J44" s="3">
        <v>0</v>
      </c>
      <c r="K44" s="3">
        <f t="shared" ref="K44:K70" si="76">I44+J44</f>
        <v>0</v>
      </c>
      <c r="L44" s="3">
        <v>0</v>
      </c>
      <c r="M44" s="44">
        <f>K44+L44</f>
        <v>0</v>
      </c>
      <c r="N44" s="65">
        <v>0</v>
      </c>
      <c r="O44" s="3">
        <v>0</v>
      </c>
      <c r="P44" s="3">
        <f t="shared" ref="P44:P50" si="77">N44+O44</f>
        <v>0</v>
      </c>
      <c r="Q44" s="3">
        <v>0</v>
      </c>
      <c r="R44" s="3">
        <f t="shared" ref="R44:R50" si="78">P44+Q44</f>
        <v>0</v>
      </c>
      <c r="S44" s="3">
        <v>0</v>
      </c>
      <c r="T44" s="3">
        <f t="shared" ref="T44:T50" si="79">R44+S44</f>
        <v>0</v>
      </c>
      <c r="U44" s="3">
        <v>0</v>
      </c>
      <c r="V44" s="3">
        <f t="shared" ref="V44:V54" si="80">T44+U44</f>
        <v>0</v>
      </c>
      <c r="W44" s="3"/>
      <c r="X44" s="66">
        <f>V44+W44</f>
        <v>0</v>
      </c>
      <c r="Y44" s="51">
        <v>0</v>
      </c>
      <c r="Z44" s="3">
        <v>0</v>
      </c>
      <c r="AA44" s="3">
        <f t="shared" ref="AA44:AA50" si="81">Y44+Z44</f>
        <v>0</v>
      </c>
      <c r="AB44" s="3">
        <v>0</v>
      </c>
      <c r="AC44" s="3">
        <f t="shared" ref="AC44:AC50" si="82">AA44+AB44</f>
        <v>0</v>
      </c>
      <c r="AD44" s="3">
        <v>0</v>
      </c>
      <c r="AE44" s="3">
        <f t="shared" ref="AE44:AE50" si="83">AC44+AD44</f>
        <v>0</v>
      </c>
      <c r="AF44" s="3">
        <v>0</v>
      </c>
      <c r="AG44" s="3">
        <f t="shared" ref="AG44:AG54" si="84">AE44+AF44</f>
        <v>0</v>
      </c>
      <c r="AH44" s="3">
        <v>0</v>
      </c>
      <c r="AI44" s="3">
        <f>AG44+AH44</f>
        <v>0</v>
      </c>
    </row>
    <row r="45" spans="1:35" s="8" customFormat="1" ht="94.5">
      <c r="A45" s="19" t="s">
        <v>204</v>
      </c>
      <c r="B45" s="16" t="s">
        <v>201</v>
      </c>
      <c r="C45" s="3">
        <v>178945.77</v>
      </c>
      <c r="D45" s="3">
        <v>36575.08</v>
      </c>
      <c r="E45" s="3">
        <f t="shared" si="75"/>
        <v>215520.84999999998</v>
      </c>
      <c r="F45" s="3">
        <v>0</v>
      </c>
      <c r="G45" s="3">
        <f t="shared" si="75"/>
        <v>215520.84999999998</v>
      </c>
      <c r="H45" s="3">
        <v>0</v>
      </c>
      <c r="I45" s="3">
        <f t="shared" ref="I45:I46" si="85">G45+H45</f>
        <v>215520.84999999998</v>
      </c>
      <c r="J45" s="3">
        <v>0</v>
      </c>
      <c r="K45" s="3">
        <f t="shared" si="76"/>
        <v>215520.84999999998</v>
      </c>
      <c r="L45" s="3">
        <v>0</v>
      </c>
      <c r="M45" s="44">
        <f t="shared" ref="M45:M70" si="86">K45+L45</f>
        <v>215520.84999999998</v>
      </c>
      <c r="N45" s="65">
        <v>0</v>
      </c>
      <c r="O45" s="3">
        <v>0</v>
      </c>
      <c r="P45" s="3">
        <f t="shared" si="77"/>
        <v>0</v>
      </c>
      <c r="Q45" s="3">
        <v>0</v>
      </c>
      <c r="R45" s="3">
        <f t="shared" si="78"/>
        <v>0</v>
      </c>
      <c r="S45" s="3">
        <v>0</v>
      </c>
      <c r="T45" s="3">
        <f t="shared" si="79"/>
        <v>0</v>
      </c>
      <c r="U45" s="3">
        <v>0</v>
      </c>
      <c r="V45" s="3">
        <f t="shared" si="80"/>
        <v>0</v>
      </c>
      <c r="W45" s="3"/>
      <c r="X45" s="66">
        <f t="shared" ref="X45:X54" si="87">V45+W45</f>
        <v>0</v>
      </c>
      <c r="Y45" s="51">
        <v>0</v>
      </c>
      <c r="Z45" s="3">
        <v>0</v>
      </c>
      <c r="AA45" s="3">
        <f t="shared" si="81"/>
        <v>0</v>
      </c>
      <c r="AB45" s="3">
        <v>0</v>
      </c>
      <c r="AC45" s="3">
        <f t="shared" si="82"/>
        <v>0</v>
      </c>
      <c r="AD45" s="3">
        <v>0</v>
      </c>
      <c r="AE45" s="3">
        <f t="shared" si="83"/>
        <v>0</v>
      </c>
      <c r="AF45" s="3">
        <v>0</v>
      </c>
      <c r="AG45" s="3">
        <f t="shared" si="84"/>
        <v>0</v>
      </c>
      <c r="AH45" s="3">
        <v>0</v>
      </c>
      <c r="AI45" s="3">
        <f t="shared" ref="AI45:AI54" si="88">AG45+AH45</f>
        <v>0</v>
      </c>
    </row>
    <row r="46" spans="1:35" s="8" customFormat="1" ht="63">
      <c r="A46" s="19" t="s">
        <v>238</v>
      </c>
      <c r="B46" s="21" t="s">
        <v>239</v>
      </c>
      <c r="C46" s="3">
        <v>0</v>
      </c>
      <c r="D46" s="3">
        <v>83272244.900000006</v>
      </c>
      <c r="E46" s="3">
        <f t="shared" si="75"/>
        <v>83272244.900000006</v>
      </c>
      <c r="F46" s="3">
        <v>-841133.79</v>
      </c>
      <c r="G46" s="3">
        <f t="shared" si="75"/>
        <v>82431111.109999999</v>
      </c>
      <c r="H46" s="3">
        <v>0</v>
      </c>
      <c r="I46" s="3">
        <f t="shared" si="85"/>
        <v>82431111.109999999</v>
      </c>
      <c r="J46" s="3">
        <v>0</v>
      </c>
      <c r="K46" s="3">
        <f t="shared" si="76"/>
        <v>82431111.109999999</v>
      </c>
      <c r="L46" s="3">
        <v>0</v>
      </c>
      <c r="M46" s="44">
        <f t="shared" si="86"/>
        <v>82431111.109999999</v>
      </c>
      <c r="N46" s="65">
        <v>0</v>
      </c>
      <c r="O46" s="3">
        <v>191881428.56999999</v>
      </c>
      <c r="P46" s="3">
        <f t="shared" si="77"/>
        <v>191881428.56999999</v>
      </c>
      <c r="Q46" s="3">
        <v>-1938196.25</v>
      </c>
      <c r="R46" s="3">
        <f t="shared" si="78"/>
        <v>189943232.31999999</v>
      </c>
      <c r="S46" s="3">
        <v>0</v>
      </c>
      <c r="T46" s="3">
        <f t="shared" si="79"/>
        <v>189943232.31999999</v>
      </c>
      <c r="U46" s="3">
        <v>0</v>
      </c>
      <c r="V46" s="3">
        <f t="shared" si="80"/>
        <v>189943232.31999999</v>
      </c>
      <c r="W46" s="3"/>
      <c r="X46" s="66">
        <f t="shared" si="87"/>
        <v>189943232.31999999</v>
      </c>
      <c r="Y46" s="51">
        <v>0</v>
      </c>
      <c r="Z46" s="3">
        <v>0</v>
      </c>
      <c r="AA46" s="3">
        <f t="shared" si="81"/>
        <v>0</v>
      </c>
      <c r="AB46" s="3">
        <v>0</v>
      </c>
      <c r="AC46" s="3">
        <f t="shared" si="82"/>
        <v>0</v>
      </c>
      <c r="AD46" s="3">
        <v>0</v>
      </c>
      <c r="AE46" s="3">
        <f t="shared" si="83"/>
        <v>0</v>
      </c>
      <c r="AF46" s="3">
        <v>0</v>
      </c>
      <c r="AG46" s="3">
        <f t="shared" si="84"/>
        <v>0</v>
      </c>
      <c r="AH46" s="3">
        <v>0</v>
      </c>
      <c r="AI46" s="3">
        <f t="shared" si="88"/>
        <v>0</v>
      </c>
    </row>
    <row r="47" spans="1:35" s="8" customFormat="1" ht="47.25">
      <c r="A47" s="19" t="s">
        <v>192</v>
      </c>
      <c r="B47" s="21" t="s">
        <v>193</v>
      </c>
      <c r="C47" s="3">
        <v>0</v>
      </c>
      <c r="D47" s="3">
        <v>35840500</v>
      </c>
      <c r="E47" s="3">
        <f t="shared" si="75"/>
        <v>35840500</v>
      </c>
      <c r="F47" s="3">
        <v>-10378500</v>
      </c>
      <c r="G47" s="3">
        <f t="shared" si="75"/>
        <v>25462000</v>
      </c>
      <c r="H47" s="3">
        <v>0</v>
      </c>
      <c r="I47" s="3">
        <f t="shared" si="75"/>
        <v>25462000</v>
      </c>
      <c r="J47" s="3">
        <v>0</v>
      </c>
      <c r="K47" s="3">
        <f t="shared" si="76"/>
        <v>25462000</v>
      </c>
      <c r="L47" s="3">
        <v>0</v>
      </c>
      <c r="M47" s="44">
        <f t="shared" si="86"/>
        <v>25462000</v>
      </c>
      <c r="N47" s="65">
        <v>0</v>
      </c>
      <c r="O47" s="3">
        <v>0</v>
      </c>
      <c r="P47" s="3">
        <f t="shared" si="77"/>
        <v>0</v>
      </c>
      <c r="Q47" s="3">
        <v>0</v>
      </c>
      <c r="R47" s="3">
        <f t="shared" si="78"/>
        <v>0</v>
      </c>
      <c r="S47" s="3">
        <v>0</v>
      </c>
      <c r="T47" s="3">
        <f t="shared" si="79"/>
        <v>0</v>
      </c>
      <c r="U47" s="3">
        <v>0</v>
      </c>
      <c r="V47" s="3">
        <f t="shared" si="80"/>
        <v>0</v>
      </c>
      <c r="W47" s="3"/>
      <c r="X47" s="66">
        <f t="shared" si="87"/>
        <v>0</v>
      </c>
      <c r="Y47" s="51">
        <v>0</v>
      </c>
      <c r="Z47" s="3">
        <v>0</v>
      </c>
      <c r="AA47" s="3">
        <f t="shared" si="81"/>
        <v>0</v>
      </c>
      <c r="AB47" s="3">
        <v>0</v>
      </c>
      <c r="AC47" s="3">
        <f t="shared" si="82"/>
        <v>0</v>
      </c>
      <c r="AD47" s="3">
        <v>0</v>
      </c>
      <c r="AE47" s="3">
        <f t="shared" si="83"/>
        <v>0</v>
      </c>
      <c r="AF47" s="3">
        <v>0</v>
      </c>
      <c r="AG47" s="3">
        <f t="shared" si="84"/>
        <v>0</v>
      </c>
      <c r="AH47" s="3">
        <v>0</v>
      </c>
      <c r="AI47" s="3">
        <f t="shared" si="88"/>
        <v>0</v>
      </c>
    </row>
    <row r="48" spans="1:35" s="8" customFormat="1" ht="98.25" hidden="1" customHeight="1">
      <c r="A48" s="19" t="s">
        <v>203</v>
      </c>
      <c r="B48" s="21" t="s">
        <v>202</v>
      </c>
      <c r="C48" s="3">
        <v>0</v>
      </c>
      <c r="D48" s="3">
        <v>0</v>
      </c>
      <c r="E48" s="3">
        <f t="shared" si="75"/>
        <v>0</v>
      </c>
      <c r="F48" s="3">
        <v>0</v>
      </c>
      <c r="G48" s="3">
        <f t="shared" ref="G48" si="89">E48+F48</f>
        <v>0</v>
      </c>
      <c r="H48" s="3">
        <v>0</v>
      </c>
      <c r="I48" s="3">
        <f t="shared" ref="I48" si="90">G48+H48</f>
        <v>0</v>
      </c>
      <c r="J48" s="3">
        <v>0</v>
      </c>
      <c r="K48" s="3">
        <f t="shared" si="76"/>
        <v>0</v>
      </c>
      <c r="L48" s="3">
        <v>0</v>
      </c>
      <c r="M48" s="44">
        <f t="shared" si="86"/>
        <v>0</v>
      </c>
      <c r="N48" s="65">
        <v>0</v>
      </c>
      <c r="O48" s="3">
        <v>0</v>
      </c>
      <c r="P48" s="3">
        <f t="shared" si="77"/>
        <v>0</v>
      </c>
      <c r="Q48" s="3">
        <v>0</v>
      </c>
      <c r="R48" s="3">
        <f t="shared" si="78"/>
        <v>0</v>
      </c>
      <c r="S48" s="3">
        <v>0</v>
      </c>
      <c r="T48" s="3">
        <f t="shared" si="79"/>
        <v>0</v>
      </c>
      <c r="U48" s="3">
        <v>0</v>
      </c>
      <c r="V48" s="3">
        <f t="shared" si="80"/>
        <v>0</v>
      </c>
      <c r="W48" s="3"/>
      <c r="X48" s="66">
        <f t="shared" si="87"/>
        <v>0</v>
      </c>
      <c r="Y48" s="51">
        <v>0</v>
      </c>
      <c r="Z48" s="3">
        <v>0</v>
      </c>
      <c r="AA48" s="3">
        <f t="shared" si="81"/>
        <v>0</v>
      </c>
      <c r="AB48" s="3">
        <v>0</v>
      </c>
      <c r="AC48" s="3">
        <f t="shared" si="82"/>
        <v>0</v>
      </c>
      <c r="AD48" s="3">
        <v>0</v>
      </c>
      <c r="AE48" s="3">
        <f t="shared" si="83"/>
        <v>0</v>
      </c>
      <c r="AF48" s="3">
        <v>0</v>
      </c>
      <c r="AG48" s="3">
        <f t="shared" si="84"/>
        <v>0</v>
      </c>
      <c r="AH48" s="3">
        <v>0</v>
      </c>
      <c r="AI48" s="3">
        <f t="shared" si="88"/>
        <v>0</v>
      </c>
    </row>
    <row r="49" spans="1:35" s="8" customFormat="1" ht="59.25" hidden="1" customHeight="1">
      <c r="A49" s="19" t="s">
        <v>166</v>
      </c>
      <c r="B49" s="21" t="s">
        <v>194</v>
      </c>
      <c r="C49" s="3">
        <v>0</v>
      </c>
      <c r="D49" s="3">
        <v>0</v>
      </c>
      <c r="E49" s="3">
        <f t="shared" si="75"/>
        <v>0</v>
      </c>
      <c r="F49" s="3">
        <v>0</v>
      </c>
      <c r="G49" s="3">
        <f t="shared" si="75"/>
        <v>0</v>
      </c>
      <c r="H49" s="3">
        <v>0</v>
      </c>
      <c r="I49" s="3">
        <f t="shared" si="75"/>
        <v>0</v>
      </c>
      <c r="J49" s="3">
        <v>0</v>
      </c>
      <c r="K49" s="3">
        <f t="shared" si="76"/>
        <v>0</v>
      </c>
      <c r="L49" s="3">
        <v>0</v>
      </c>
      <c r="M49" s="44">
        <f t="shared" si="86"/>
        <v>0</v>
      </c>
      <c r="N49" s="65">
        <v>0</v>
      </c>
      <c r="O49" s="3">
        <v>0</v>
      </c>
      <c r="P49" s="3">
        <f t="shared" si="77"/>
        <v>0</v>
      </c>
      <c r="Q49" s="3">
        <v>0</v>
      </c>
      <c r="R49" s="3">
        <f t="shared" si="78"/>
        <v>0</v>
      </c>
      <c r="S49" s="3">
        <v>0</v>
      </c>
      <c r="T49" s="3">
        <f t="shared" si="79"/>
        <v>0</v>
      </c>
      <c r="U49" s="3">
        <v>0</v>
      </c>
      <c r="V49" s="3">
        <f t="shared" si="80"/>
        <v>0</v>
      </c>
      <c r="W49" s="3"/>
      <c r="X49" s="66">
        <f t="shared" si="87"/>
        <v>0</v>
      </c>
      <c r="Y49" s="51">
        <v>0</v>
      </c>
      <c r="Z49" s="3">
        <v>0</v>
      </c>
      <c r="AA49" s="3">
        <f t="shared" si="81"/>
        <v>0</v>
      </c>
      <c r="AB49" s="3">
        <v>0</v>
      </c>
      <c r="AC49" s="3">
        <f t="shared" si="82"/>
        <v>0</v>
      </c>
      <c r="AD49" s="3">
        <v>0</v>
      </c>
      <c r="AE49" s="3">
        <f t="shared" si="83"/>
        <v>0</v>
      </c>
      <c r="AF49" s="3">
        <v>0</v>
      </c>
      <c r="AG49" s="3">
        <f t="shared" si="84"/>
        <v>0</v>
      </c>
      <c r="AH49" s="3">
        <v>0</v>
      </c>
      <c r="AI49" s="3">
        <f t="shared" si="88"/>
        <v>0</v>
      </c>
    </row>
    <row r="50" spans="1:35" s="8" customFormat="1" ht="63">
      <c r="A50" s="19" t="s">
        <v>167</v>
      </c>
      <c r="B50" s="21" t="s">
        <v>48</v>
      </c>
      <c r="C50" s="3">
        <v>2359542.0299999998</v>
      </c>
      <c r="D50" s="3">
        <v>-185134.03</v>
      </c>
      <c r="E50" s="3">
        <f t="shared" si="75"/>
        <v>2174408</v>
      </c>
      <c r="F50" s="3">
        <v>0</v>
      </c>
      <c r="G50" s="3">
        <f t="shared" si="75"/>
        <v>2174408</v>
      </c>
      <c r="H50" s="3">
        <v>0</v>
      </c>
      <c r="I50" s="3">
        <f t="shared" si="75"/>
        <v>2174408</v>
      </c>
      <c r="J50" s="3">
        <v>0</v>
      </c>
      <c r="K50" s="3">
        <f t="shared" si="76"/>
        <v>2174408</v>
      </c>
      <c r="L50" s="3">
        <v>0</v>
      </c>
      <c r="M50" s="44">
        <f t="shared" si="86"/>
        <v>2174408</v>
      </c>
      <c r="N50" s="65">
        <v>1812436.13</v>
      </c>
      <c r="O50" s="3">
        <v>-162444.81</v>
      </c>
      <c r="P50" s="3">
        <f t="shared" si="77"/>
        <v>1649991.3199999998</v>
      </c>
      <c r="Q50" s="3">
        <v>0</v>
      </c>
      <c r="R50" s="3">
        <f t="shared" si="78"/>
        <v>1649991.3199999998</v>
      </c>
      <c r="S50" s="3">
        <v>0</v>
      </c>
      <c r="T50" s="3">
        <f t="shared" si="79"/>
        <v>1649991.3199999998</v>
      </c>
      <c r="U50" s="3">
        <v>0</v>
      </c>
      <c r="V50" s="3">
        <f t="shared" si="80"/>
        <v>1649991.3199999998</v>
      </c>
      <c r="W50" s="3"/>
      <c r="X50" s="66">
        <f t="shared" si="87"/>
        <v>1649991.3199999998</v>
      </c>
      <c r="Y50" s="51">
        <v>2302107.7599999998</v>
      </c>
      <c r="Z50" s="3">
        <v>-2302107.7599999998</v>
      </c>
      <c r="AA50" s="3">
        <f t="shared" si="81"/>
        <v>0</v>
      </c>
      <c r="AB50" s="3">
        <v>0</v>
      </c>
      <c r="AC50" s="3">
        <f t="shared" si="82"/>
        <v>0</v>
      </c>
      <c r="AD50" s="3">
        <v>0</v>
      </c>
      <c r="AE50" s="3">
        <f t="shared" si="83"/>
        <v>0</v>
      </c>
      <c r="AF50" s="3">
        <v>0</v>
      </c>
      <c r="AG50" s="3">
        <f t="shared" si="84"/>
        <v>0</v>
      </c>
      <c r="AH50" s="3">
        <v>0</v>
      </c>
      <c r="AI50" s="3">
        <f t="shared" si="88"/>
        <v>0</v>
      </c>
    </row>
    <row r="51" spans="1:35" s="8" customFormat="1" ht="94.5">
      <c r="A51" s="19" t="s">
        <v>240</v>
      </c>
      <c r="B51" s="21" t="s">
        <v>241</v>
      </c>
      <c r="C51" s="3">
        <v>0</v>
      </c>
      <c r="D51" s="3">
        <v>40816326.530000001</v>
      </c>
      <c r="E51" s="3">
        <f>C51+D51</f>
        <v>40816326.530000001</v>
      </c>
      <c r="F51" s="3">
        <v>0</v>
      </c>
      <c r="G51" s="3">
        <f>E51+F51</f>
        <v>40816326.530000001</v>
      </c>
      <c r="H51" s="3">
        <v>0</v>
      </c>
      <c r="I51" s="3">
        <f>G51+H51</f>
        <v>40816326.530000001</v>
      </c>
      <c r="J51" s="3">
        <v>0</v>
      </c>
      <c r="K51" s="3">
        <f t="shared" si="76"/>
        <v>40816326.530000001</v>
      </c>
      <c r="L51" s="3">
        <v>0</v>
      </c>
      <c r="M51" s="44">
        <f t="shared" si="86"/>
        <v>40816326.530000001</v>
      </c>
      <c r="N51" s="65">
        <v>0</v>
      </c>
      <c r="O51" s="3">
        <v>0</v>
      </c>
      <c r="P51" s="3">
        <f>N51+O51</f>
        <v>0</v>
      </c>
      <c r="Q51" s="3">
        <v>0</v>
      </c>
      <c r="R51" s="3">
        <f>P51+Q51</f>
        <v>0</v>
      </c>
      <c r="S51" s="3">
        <v>0</v>
      </c>
      <c r="T51" s="3">
        <f>R51+S51</f>
        <v>0</v>
      </c>
      <c r="U51" s="3">
        <v>0</v>
      </c>
      <c r="V51" s="3">
        <f t="shared" si="80"/>
        <v>0</v>
      </c>
      <c r="W51" s="3"/>
      <c r="X51" s="66">
        <f t="shared" si="87"/>
        <v>0</v>
      </c>
      <c r="Y51" s="51">
        <v>0</v>
      </c>
      <c r="Z51" s="3">
        <v>0</v>
      </c>
      <c r="AA51" s="3">
        <f>Y51+Z51</f>
        <v>0</v>
      </c>
      <c r="AB51" s="3">
        <v>0</v>
      </c>
      <c r="AC51" s="3">
        <f>AA51+AB51</f>
        <v>0</v>
      </c>
      <c r="AD51" s="3">
        <v>0</v>
      </c>
      <c r="AE51" s="3">
        <f>AC51+AD51</f>
        <v>0</v>
      </c>
      <c r="AF51" s="3">
        <v>0</v>
      </c>
      <c r="AG51" s="3">
        <f t="shared" si="84"/>
        <v>0</v>
      </c>
      <c r="AH51" s="3">
        <v>0</v>
      </c>
      <c r="AI51" s="3">
        <v>0</v>
      </c>
    </row>
    <row r="52" spans="1:35" s="8" customFormat="1" ht="78.75">
      <c r="A52" s="19" t="s">
        <v>168</v>
      </c>
      <c r="B52" s="21" t="s">
        <v>49</v>
      </c>
      <c r="C52" s="3">
        <v>13849499.49</v>
      </c>
      <c r="D52" s="3">
        <v>-2290047.33</v>
      </c>
      <c r="E52" s="3">
        <f t="shared" si="75"/>
        <v>11559452.16</v>
      </c>
      <c r="F52" s="3">
        <v>0</v>
      </c>
      <c r="G52" s="3">
        <f t="shared" si="75"/>
        <v>11559452.16</v>
      </c>
      <c r="H52" s="3">
        <v>0</v>
      </c>
      <c r="I52" s="3">
        <f t="shared" si="75"/>
        <v>11559452.16</v>
      </c>
      <c r="J52" s="3">
        <v>0</v>
      </c>
      <c r="K52" s="3">
        <f t="shared" si="76"/>
        <v>11559452.16</v>
      </c>
      <c r="L52" s="3">
        <v>0</v>
      </c>
      <c r="M52" s="44">
        <f t="shared" si="86"/>
        <v>11559452.16</v>
      </c>
      <c r="N52" s="65">
        <v>0</v>
      </c>
      <c r="O52" s="3">
        <v>0</v>
      </c>
      <c r="P52" s="3">
        <f t="shared" ref="P52:P54" si="91">N52+O52</f>
        <v>0</v>
      </c>
      <c r="Q52" s="3">
        <v>0</v>
      </c>
      <c r="R52" s="3">
        <f t="shared" ref="R52:R54" si="92">P52+Q52</f>
        <v>0</v>
      </c>
      <c r="S52" s="3">
        <v>0</v>
      </c>
      <c r="T52" s="3">
        <f t="shared" ref="T52:T54" si="93">R52+S52</f>
        <v>0</v>
      </c>
      <c r="U52" s="3">
        <v>0</v>
      </c>
      <c r="V52" s="3">
        <f t="shared" si="80"/>
        <v>0</v>
      </c>
      <c r="W52" s="3"/>
      <c r="X52" s="66">
        <f t="shared" si="87"/>
        <v>0</v>
      </c>
      <c r="Y52" s="51">
        <v>0</v>
      </c>
      <c r="Z52" s="3">
        <v>0</v>
      </c>
      <c r="AA52" s="3">
        <f t="shared" ref="AA52:AA54" si="94">Y52+Z52</f>
        <v>0</v>
      </c>
      <c r="AB52" s="3">
        <v>0</v>
      </c>
      <c r="AC52" s="3">
        <f t="shared" ref="AC52:AC54" si="95">AA52+AB52</f>
        <v>0</v>
      </c>
      <c r="AD52" s="3">
        <v>0</v>
      </c>
      <c r="AE52" s="3">
        <f t="shared" ref="AE52:AE54" si="96">AC52+AD52</f>
        <v>0</v>
      </c>
      <c r="AF52" s="3">
        <v>0</v>
      </c>
      <c r="AG52" s="3">
        <f t="shared" si="84"/>
        <v>0</v>
      </c>
      <c r="AH52" s="3">
        <v>0</v>
      </c>
      <c r="AI52" s="3">
        <f t="shared" si="88"/>
        <v>0</v>
      </c>
    </row>
    <row r="53" spans="1:35" s="8" customFormat="1" ht="47.25" hidden="1">
      <c r="A53" s="19" t="s">
        <v>206</v>
      </c>
      <c r="B53" s="21" t="s">
        <v>205</v>
      </c>
      <c r="C53" s="3">
        <v>0</v>
      </c>
      <c r="D53" s="3">
        <v>0</v>
      </c>
      <c r="E53" s="3">
        <f t="shared" si="75"/>
        <v>0</v>
      </c>
      <c r="F53" s="3">
        <v>0</v>
      </c>
      <c r="G53" s="3">
        <f t="shared" ref="G53" si="97">E53+F53</f>
        <v>0</v>
      </c>
      <c r="H53" s="3">
        <v>0</v>
      </c>
      <c r="I53" s="3">
        <f t="shared" ref="I53" si="98">G53+H53</f>
        <v>0</v>
      </c>
      <c r="J53" s="3">
        <v>0</v>
      </c>
      <c r="K53" s="3">
        <f t="shared" si="76"/>
        <v>0</v>
      </c>
      <c r="L53" s="3">
        <v>0</v>
      </c>
      <c r="M53" s="44">
        <f t="shared" si="86"/>
        <v>0</v>
      </c>
      <c r="N53" s="65">
        <v>0</v>
      </c>
      <c r="O53" s="3">
        <v>0</v>
      </c>
      <c r="P53" s="3">
        <f t="shared" si="91"/>
        <v>0</v>
      </c>
      <c r="Q53" s="3">
        <v>0</v>
      </c>
      <c r="R53" s="3">
        <f t="shared" si="92"/>
        <v>0</v>
      </c>
      <c r="S53" s="3">
        <v>0</v>
      </c>
      <c r="T53" s="3">
        <f t="shared" si="93"/>
        <v>0</v>
      </c>
      <c r="U53" s="3">
        <v>0</v>
      </c>
      <c r="V53" s="3">
        <f t="shared" si="80"/>
        <v>0</v>
      </c>
      <c r="W53" s="3"/>
      <c r="X53" s="66">
        <f t="shared" si="87"/>
        <v>0</v>
      </c>
      <c r="Y53" s="51">
        <v>0</v>
      </c>
      <c r="Z53" s="3">
        <v>0</v>
      </c>
      <c r="AA53" s="3">
        <f t="shared" si="94"/>
        <v>0</v>
      </c>
      <c r="AB53" s="3">
        <v>0</v>
      </c>
      <c r="AC53" s="3">
        <f t="shared" si="95"/>
        <v>0</v>
      </c>
      <c r="AD53" s="3">
        <v>0</v>
      </c>
      <c r="AE53" s="3">
        <f t="shared" si="96"/>
        <v>0</v>
      </c>
      <c r="AF53" s="3">
        <v>0</v>
      </c>
      <c r="AG53" s="3">
        <f t="shared" si="84"/>
        <v>0</v>
      </c>
      <c r="AH53" s="3">
        <v>0</v>
      </c>
      <c r="AI53" s="3">
        <f t="shared" si="88"/>
        <v>0</v>
      </c>
    </row>
    <row r="54" spans="1:35" s="8" customFormat="1">
      <c r="A54" s="19" t="s">
        <v>169</v>
      </c>
      <c r="B54" s="21" t="s">
        <v>50</v>
      </c>
      <c r="C54" s="3">
        <v>91015427.260000005</v>
      </c>
      <c r="D54" s="3">
        <v>10408222.16</v>
      </c>
      <c r="E54" s="3">
        <f t="shared" si="75"/>
        <v>101423649.42</v>
      </c>
      <c r="F54" s="3">
        <v>-12862467.869999999</v>
      </c>
      <c r="G54" s="3">
        <f t="shared" si="75"/>
        <v>88561181.549999997</v>
      </c>
      <c r="H54" s="3">
        <v>-13291646.25</v>
      </c>
      <c r="I54" s="3">
        <f t="shared" si="75"/>
        <v>75269535.299999997</v>
      </c>
      <c r="J54" s="3">
        <v>-2840289.99</v>
      </c>
      <c r="K54" s="3">
        <f t="shared" si="76"/>
        <v>72429245.310000002</v>
      </c>
      <c r="L54" s="3">
        <v>0</v>
      </c>
      <c r="M54" s="44">
        <f t="shared" si="86"/>
        <v>72429245.310000002</v>
      </c>
      <c r="N54" s="65">
        <v>25919185.129999999</v>
      </c>
      <c r="O54" s="3">
        <v>20051127.219999999</v>
      </c>
      <c r="P54" s="3">
        <f t="shared" si="91"/>
        <v>45970312.349999994</v>
      </c>
      <c r="Q54" s="3">
        <v>-19785651.129999999</v>
      </c>
      <c r="R54" s="3">
        <f t="shared" si="92"/>
        <v>26184661.219999995</v>
      </c>
      <c r="S54" s="3">
        <v>0</v>
      </c>
      <c r="T54" s="3">
        <f t="shared" si="93"/>
        <v>26184661.219999995</v>
      </c>
      <c r="U54" s="3">
        <v>0</v>
      </c>
      <c r="V54" s="3">
        <f t="shared" si="80"/>
        <v>26184661.219999995</v>
      </c>
      <c r="W54" s="3"/>
      <c r="X54" s="66">
        <f t="shared" si="87"/>
        <v>26184661.219999995</v>
      </c>
      <c r="Y54" s="51">
        <v>25919185.129999999</v>
      </c>
      <c r="Z54" s="3">
        <v>20051127.219999999</v>
      </c>
      <c r="AA54" s="3">
        <f t="shared" si="94"/>
        <v>45970312.349999994</v>
      </c>
      <c r="AB54" s="3">
        <v>-19785651.129999999</v>
      </c>
      <c r="AC54" s="3">
        <f t="shared" si="95"/>
        <v>26184661.219999995</v>
      </c>
      <c r="AD54" s="3">
        <v>0</v>
      </c>
      <c r="AE54" s="3">
        <f t="shared" si="96"/>
        <v>26184661.219999995</v>
      </c>
      <c r="AF54" s="3">
        <v>0</v>
      </c>
      <c r="AG54" s="3">
        <f t="shared" si="84"/>
        <v>26184661.219999995</v>
      </c>
      <c r="AH54" s="3">
        <v>0</v>
      </c>
      <c r="AI54" s="3">
        <f t="shared" si="88"/>
        <v>26184661.219999995</v>
      </c>
    </row>
    <row r="55" spans="1:35" s="13" customFormat="1" ht="31.5">
      <c r="A55" s="17" t="s">
        <v>57</v>
      </c>
      <c r="B55" s="22" t="s">
        <v>51</v>
      </c>
      <c r="C55" s="2">
        <f>SUM(C56:C65)</f>
        <v>673180022.48000002</v>
      </c>
      <c r="D55" s="2">
        <f t="shared" ref="D55:AI55" si="99">SUM(D56:D65)</f>
        <v>3618967.84</v>
      </c>
      <c r="E55" s="2">
        <f t="shared" si="99"/>
        <v>676798990.32000005</v>
      </c>
      <c r="F55" s="2">
        <f t="shared" si="99"/>
        <v>-436663.2</v>
      </c>
      <c r="G55" s="2">
        <f t="shared" si="99"/>
        <v>676362327.12</v>
      </c>
      <c r="H55" s="2">
        <f t="shared" si="99"/>
        <v>-21325285</v>
      </c>
      <c r="I55" s="2">
        <f t="shared" si="99"/>
        <v>655037042.12</v>
      </c>
      <c r="J55" s="2">
        <f t="shared" si="99"/>
        <v>-10426290.309999999</v>
      </c>
      <c r="K55" s="2">
        <f t="shared" si="99"/>
        <v>644610751.81000006</v>
      </c>
      <c r="L55" s="2">
        <f t="shared" si="99"/>
        <v>0</v>
      </c>
      <c r="M55" s="43">
        <f t="shared" si="99"/>
        <v>644610751.81000006</v>
      </c>
      <c r="N55" s="63">
        <f t="shared" si="99"/>
        <v>684890795.23000002</v>
      </c>
      <c r="O55" s="2">
        <f t="shared" si="99"/>
        <v>3130218.04</v>
      </c>
      <c r="P55" s="2">
        <f t="shared" si="99"/>
        <v>688021013.26999998</v>
      </c>
      <c r="Q55" s="2">
        <f t="shared" si="99"/>
        <v>0</v>
      </c>
      <c r="R55" s="2">
        <f t="shared" si="99"/>
        <v>688021013.26999998</v>
      </c>
      <c r="S55" s="2">
        <f t="shared" si="99"/>
        <v>0</v>
      </c>
      <c r="T55" s="2">
        <f t="shared" si="99"/>
        <v>688021013.26999998</v>
      </c>
      <c r="U55" s="2">
        <f t="shared" si="99"/>
        <v>0</v>
      </c>
      <c r="V55" s="2">
        <f t="shared" si="99"/>
        <v>688021013.26999998</v>
      </c>
      <c r="W55" s="2">
        <f t="shared" si="99"/>
        <v>0</v>
      </c>
      <c r="X55" s="64">
        <f t="shared" si="99"/>
        <v>688021013.26999998</v>
      </c>
      <c r="Y55" s="50">
        <f t="shared" si="99"/>
        <v>707723559.08000004</v>
      </c>
      <c r="Z55" s="2">
        <f t="shared" si="99"/>
        <v>2461729.04</v>
      </c>
      <c r="AA55" s="2">
        <f t="shared" si="99"/>
        <v>710185288.12</v>
      </c>
      <c r="AB55" s="2">
        <f t="shared" si="99"/>
        <v>0</v>
      </c>
      <c r="AC55" s="2">
        <f t="shared" si="99"/>
        <v>710185288.12</v>
      </c>
      <c r="AD55" s="2">
        <f t="shared" si="99"/>
        <v>0</v>
      </c>
      <c r="AE55" s="2">
        <f t="shared" si="99"/>
        <v>710185288.12</v>
      </c>
      <c r="AF55" s="2">
        <f t="shared" si="99"/>
        <v>0</v>
      </c>
      <c r="AG55" s="2">
        <f t="shared" si="99"/>
        <v>710185288.12</v>
      </c>
      <c r="AH55" s="2">
        <f t="shared" si="99"/>
        <v>0</v>
      </c>
      <c r="AI55" s="2">
        <f t="shared" si="99"/>
        <v>710185288.12</v>
      </c>
    </row>
    <row r="56" spans="1:35" s="8" customFormat="1" ht="47.25">
      <c r="A56" s="19" t="s">
        <v>170</v>
      </c>
      <c r="B56" s="16" t="s">
        <v>54</v>
      </c>
      <c r="C56" s="3">
        <v>597673957.48000002</v>
      </c>
      <c r="D56" s="3">
        <v>2132093.84</v>
      </c>
      <c r="E56" s="3">
        <f t="shared" ref="E56:E62" si="100">C56+D56</f>
        <v>599806051.32000005</v>
      </c>
      <c r="F56" s="3">
        <v>-2</v>
      </c>
      <c r="G56" s="3">
        <f t="shared" ref="G56:G62" si="101">E56+F56</f>
        <v>599806049.32000005</v>
      </c>
      <c r="H56" s="3">
        <v>-21939790</v>
      </c>
      <c r="I56" s="3">
        <f t="shared" ref="I56:I62" si="102">G56+H56</f>
        <v>577866259.32000005</v>
      </c>
      <c r="J56" s="3">
        <v>-4658751.51</v>
      </c>
      <c r="K56" s="3">
        <f t="shared" si="76"/>
        <v>573207507.81000006</v>
      </c>
      <c r="L56" s="3">
        <v>0</v>
      </c>
      <c r="M56" s="44">
        <f t="shared" si="86"/>
        <v>573207507.81000006</v>
      </c>
      <c r="N56" s="65">
        <v>608203381.23000002</v>
      </c>
      <c r="O56" s="3">
        <v>2179405.04</v>
      </c>
      <c r="P56" s="3">
        <f t="shared" ref="P56:P65" si="103">N56+O56</f>
        <v>610382786.26999998</v>
      </c>
      <c r="Q56" s="3">
        <v>0</v>
      </c>
      <c r="R56" s="3">
        <f t="shared" ref="R56:R65" si="104">P56+Q56</f>
        <v>610382786.26999998</v>
      </c>
      <c r="S56" s="3">
        <v>0</v>
      </c>
      <c r="T56" s="3">
        <f t="shared" ref="T56:T65" si="105">R56+S56</f>
        <v>610382786.26999998</v>
      </c>
      <c r="U56" s="3">
        <v>0</v>
      </c>
      <c r="V56" s="3">
        <f t="shared" ref="V56:V65" si="106">T56+U56</f>
        <v>610382786.26999998</v>
      </c>
      <c r="W56" s="3"/>
      <c r="X56" s="66">
        <f t="shared" ref="X56:X65" si="107">V56+W56</f>
        <v>610382786.26999998</v>
      </c>
      <c r="Y56" s="51">
        <v>629959438.08000004</v>
      </c>
      <c r="Z56" s="3">
        <v>1906032.04</v>
      </c>
      <c r="AA56" s="3">
        <f t="shared" ref="AA56:AA65" si="108">Y56+Z56</f>
        <v>631865470.12</v>
      </c>
      <c r="AB56" s="3">
        <v>0</v>
      </c>
      <c r="AC56" s="3">
        <f t="shared" ref="AC56:AC65" si="109">AA56+AB56</f>
        <v>631865470.12</v>
      </c>
      <c r="AD56" s="3">
        <v>0</v>
      </c>
      <c r="AE56" s="3">
        <f t="shared" ref="AE56:AE65" si="110">AC56+AD56</f>
        <v>631865470.12</v>
      </c>
      <c r="AF56" s="3">
        <v>0</v>
      </c>
      <c r="AG56" s="3">
        <f t="shared" ref="AG56:AG65" si="111">AE56+AF56</f>
        <v>631865470.12</v>
      </c>
      <c r="AH56" s="3">
        <v>0</v>
      </c>
      <c r="AI56" s="3">
        <f t="shared" ref="AI56:AI65" si="112">AG56+AH56</f>
        <v>631865470.12</v>
      </c>
    </row>
    <row r="57" spans="1:35" s="8" customFormat="1" ht="94.5">
      <c r="A57" s="19" t="s">
        <v>171</v>
      </c>
      <c r="B57" s="21" t="s">
        <v>61</v>
      </c>
      <c r="C57" s="3">
        <v>9535209</v>
      </c>
      <c r="D57" s="3">
        <v>0</v>
      </c>
      <c r="E57" s="3">
        <f t="shared" si="100"/>
        <v>9535209</v>
      </c>
      <c r="F57" s="3">
        <v>0</v>
      </c>
      <c r="G57" s="3">
        <f t="shared" si="101"/>
        <v>9535209</v>
      </c>
      <c r="H57" s="3">
        <v>0</v>
      </c>
      <c r="I57" s="3">
        <f t="shared" si="102"/>
        <v>9535209</v>
      </c>
      <c r="J57" s="3">
        <v>0</v>
      </c>
      <c r="K57" s="3">
        <f t="shared" si="76"/>
        <v>9535209</v>
      </c>
      <c r="L57" s="3">
        <v>0</v>
      </c>
      <c r="M57" s="44">
        <f t="shared" si="86"/>
        <v>9535209</v>
      </c>
      <c r="N57" s="65">
        <v>9914211</v>
      </c>
      <c r="O57" s="3">
        <v>0</v>
      </c>
      <c r="P57" s="3">
        <f t="shared" si="103"/>
        <v>9914211</v>
      </c>
      <c r="Q57" s="3">
        <v>0</v>
      </c>
      <c r="R57" s="3">
        <f t="shared" si="104"/>
        <v>9914211</v>
      </c>
      <c r="S57" s="3">
        <v>0</v>
      </c>
      <c r="T57" s="3">
        <f t="shared" si="105"/>
        <v>9914211</v>
      </c>
      <c r="U57" s="3">
        <v>0</v>
      </c>
      <c r="V57" s="3">
        <f t="shared" si="106"/>
        <v>9914211</v>
      </c>
      <c r="W57" s="3"/>
      <c r="X57" s="66">
        <f t="shared" si="107"/>
        <v>9914211</v>
      </c>
      <c r="Y57" s="51">
        <v>10311261</v>
      </c>
      <c r="Z57" s="3">
        <v>0</v>
      </c>
      <c r="AA57" s="3">
        <f t="shared" si="108"/>
        <v>10311261</v>
      </c>
      <c r="AB57" s="3">
        <v>0</v>
      </c>
      <c r="AC57" s="3">
        <f t="shared" si="109"/>
        <v>10311261</v>
      </c>
      <c r="AD57" s="3">
        <v>0</v>
      </c>
      <c r="AE57" s="3">
        <f t="shared" si="110"/>
        <v>10311261</v>
      </c>
      <c r="AF57" s="3">
        <v>0</v>
      </c>
      <c r="AG57" s="3">
        <f t="shared" si="111"/>
        <v>10311261</v>
      </c>
      <c r="AH57" s="3">
        <v>0</v>
      </c>
      <c r="AI57" s="3">
        <f t="shared" si="112"/>
        <v>10311261</v>
      </c>
    </row>
    <row r="58" spans="1:35" s="8" customFormat="1" ht="78.75">
      <c r="A58" s="15" t="s">
        <v>187</v>
      </c>
      <c r="B58" s="21" t="s">
        <v>188</v>
      </c>
      <c r="C58" s="3">
        <v>27242460</v>
      </c>
      <c r="D58" s="3">
        <v>-141660</v>
      </c>
      <c r="E58" s="3">
        <f t="shared" si="100"/>
        <v>27100800</v>
      </c>
      <c r="F58" s="3">
        <v>-436661.2</v>
      </c>
      <c r="G58" s="3">
        <f t="shared" si="101"/>
        <v>26664138.800000001</v>
      </c>
      <c r="H58" s="3">
        <v>0</v>
      </c>
      <c r="I58" s="3">
        <f t="shared" si="102"/>
        <v>26664138.800000001</v>
      </c>
      <c r="J58" s="3">
        <v>-392138.8</v>
      </c>
      <c r="K58" s="3">
        <f t="shared" si="76"/>
        <v>26272000</v>
      </c>
      <c r="L58" s="3">
        <v>0</v>
      </c>
      <c r="M58" s="44">
        <f t="shared" si="86"/>
        <v>26272000</v>
      </c>
      <c r="N58" s="65">
        <v>27242460</v>
      </c>
      <c r="O58" s="3">
        <v>-141660</v>
      </c>
      <c r="P58" s="3">
        <f t="shared" si="103"/>
        <v>27100800</v>
      </c>
      <c r="Q58" s="3">
        <v>0</v>
      </c>
      <c r="R58" s="3">
        <f t="shared" si="104"/>
        <v>27100800</v>
      </c>
      <c r="S58" s="3">
        <v>0</v>
      </c>
      <c r="T58" s="3">
        <f t="shared" si="105"/>
        <v>27100800</v>
      </c>
      <c r="U58" s="3">
        <v>0</v>
      </c>
      <c r="V58" s="3">
        <f t="shared" si="106"/>
        <v>27100800</v>
      </c>
      <c r="W58" s="3"/>
      <c r="X58" s="66">
        <f t="shared" si="107"/>
        <v>27100800</v>
      </c>
      <c r="Y58" s="51">
        <v>27242460</v>
      </c>
      <c r="Z58" s="3">
        <v>-141660</v>
      </c>
      <c r="AA58" s="3">
        <f t="shared" si="108"/>
        <v>27100800</v>
      </c>
      <c r="AB58" s="3">
        <v>0</v>
      </c>
      <c r="AC58" s="3">
        <f t="shared" si="109"/>
        <v>27100800</v>
      </c>
      <c r="AD58" s="3">
        <v>0</v>
      </c>
      <c r="AE58" s="3">
        <f t="shared" si="110"/>
        <v>27100800</v>
      </c>
      <c r="AF58" s="3">
        <v>0</v>
      </c>
      <c r="AG58" s="3">
        <f t="shared" si="111"/>
        <v>27100800</v>
      </c>
      <c r="AH58" s="3">
        <v>0</v>
      </c>
      <c r="AI58" s="3">
        <f t="shared" si="112"/>
        <v>27100800</v>
      </c>
    </row>
    <row r="59" spans="1:35" s="8" customFormat="1" ht="78.75">
      <c r="A59" s="19" t="s">
        <v>172</v>
      </c>
      <c r="B59" s="21" t="s">
        <v>62</v>
      </c>
      <c r="C59" s="3">
        <v>8667</v>
      </c>
      <c r="D59" s="3">
        <v>23004</v>
      </c>
      <c r="E59" s="3">
        <f t="shared" si="100"/>
        <v>31671</v>
      </c>
      <c r="F59" s="3">
        <v>0</v>
      </c>
      <c r="G59" s="3">
        <f t="shared" si="101"/>
        <v>31671</v>
      </c>
      <c r="H59" s="3">
        <v>0</v>
      </c>
      <c r="I59" s="3">
        <f t="shared" si="102"/>
        <v>31671</v>
      </c>
      <c r="J59" s="3">
        <v>0</v>
      </c>
      <c r="K59" s="3">
        <f t="shared" si="76"/>
        <v>31671</v>
      </c>
      <c r="L59" s="3">
        <v>0</v>
      </c>
      <c r="M59" s="44">
        <f t="shared" si="86"/>
        <v>31671</v>
      </c>
      <c r="N59" s="65">
        <v>7719</v>
      </c>
      <c r="O59" s="3">
        <v>25130</v>
      </c>
      <c r="P59" s="3">
        <f t="shared" si="103"/>
        <v>32849</v>
      </c>
      <c r="Q59" s="3">
        <v>0</v>
      </c>
      <c r="R59" s="3">
        <f t="shared" si="104"/>
        <v>32849</v>
      </c>
      <c r="S59" s="3">
        <v>0</v>
      </c>
      <c r="T59" s="3">
        <f t="shared" si="105"/>
        <v>32849</v>
      </c>
      <c r="U59" s="3">
        <v>0</v>
      </c>
      <c r="V59" s="3">
        <f t="shared" si="106"/>
        <v>32849</v>
      </c>
      <c r="W59" s="3"/>
      <c r="X59" s="66">
        <f t="shared" si="107"/>
        <v>32849</v>
      </c>
      <c r="Y59" s="51">
        <v>7719</v>
      </c>
      <c r="Z59" s="3">
        <v>397965</v>
      </c>
      <c r="AA59" s="3">
        <f t="shared" si="108"/>
        <v>405684</v>
      </c>
      <c r="AB59" s="3">
        <v>0</v>
      </c>
      <c r="AC59" s="3">
        <f t="shared" si="109"/>
        <v>405684</v>
      </c>
      <c r="AD59" s="3">
        <v>0</v>
      </c>
      <c r="AE59" s="3">
        <f t="shared" si="110"/>
        <v>405684</v>
      </c>
      <c r="AF59" s="3">
        <v>0</v>
      </c>
      <c r="AG59" s="3">
        <f t="shared" si="111"/>
        <v>405684</v>
      </c>
      <c r="AH59" s="3">
        <v>0</v>
      </c>
      <c r="AI59" s="3">
        <f t="shared" si="112"/>
        <v>405684</v>
      </c>
    </row>
    <row r="60" spans="1:35" s="8" customFormat="1">
      <c r="A60" s="19"/>
      <c r="B60" s="21"/>
      <c r="C60" s="3"/>
      <c r="D60" s="3"/>
      <c r="E60" s="3">
        <f t="shared" si="100"/>
        <v>0</v>
      </c>
      <c r="F60" s="3">
        <v>0</v>
      </c>
      <c r="G60" s="3">
        <f t="shared" si="101"/>
        <v>0</v>
      </c>
      <c r="H60" s="3">
        <v>0</v>
      </c>
      <c r="I60" s="3">
        <f t="shared" si="102"/>
        <v>0</v>
      </c>
      <c r="J60" s="3">
        <v>0</v>
      </c>
      <c r="K60" s="3">
        <f t="shared" si="76"/>
        <v>0</v>
      </c>
      <c r="L60" s="3">
        <v>0</v>
      </c>
      <c r="M60" s="44">
        <f t="shared" si="86"/>
        <v>0</v>
      </c>
      <c r="N60" s="65"/>
      <c r="O60" s="3"/>
      <c r="P60" s="3">
        <f t="shared" si="103"/>
        <v>0</v>
      </c>
      <c r="Q60" s="3">
        <v>0</v>
      </c>
      <c r="R60" s="3">
        <f t="shared" si="104"/>
        <v>0</v>
      </c>
      <c r="S60" s="3">
        <v>0</v>
      </c>
      <c r="T60" s="3">
        <f t="shared" si="105"/>
        <v>0</v>
      </c>
      <c r="U60" s="3">
        <v>0</v>
      </c>
      <c r="V60" s="3">
        <f t="shared" si="106"/>
        <v>0</v>
      </c>
      <c r="W60" s="3"/>
      <c r="X60" s="66">
        <f t="shared" si="107"/>
        <v>0</v>
      </c>
      <c r="Y60" s="51"/>
      <c r="Z60" s="3">
        <v>0</v>
      </c>
      <c r="AA60" s="3">
        <f t="shared" si="108"/>
        <v>0</v>
      </c>
      <c r="AB60" s="3">
        <v>0</v>
      </c>
      <c r="AC60" s="3">
        <f t="shared" si="109"/>
        <v>0</v>
      </c>
      <c r="AD60" s="3">
        <v>0</v>
      </c>
      <c r="AE60" s="3">
        <f t="shared" si="110"/>
        <v>0</v>
      </c>
      <c r="AF60" s="3">
        <v>0</v>
      </c>
      <c r="AG60" s="3">
        <f t="shared" si="111"/>
        <v>0</v>
      </c>
      <c r="AH60" s="3">
        <v>0</v>
      </c>
      <c r="AI60" s="3">
        <f t="shared" si="112"/>
        <v>0</v>
      </c>
    </row>
    <row r="61" spans="1:35" s="8" customFormat="1" ht="78.75">
      <c r="A61" s="19" t="s">
        <v>174</v>
      </c>
      <c r="B61" s="21" t="s">
        <v>53</v>
      </c>
      <c r="C61" s="3">
        <v>31732200</v>
      </c>
      <c r="D61" s="3">
        <v>1762900</v>
      </c>
      <c r="E61" s="3">
        <f t="shared" si="100"/>
        <v>33495100</v>
      </c>
      <c r="F61" s="3">
        <v>0</v>
      </c>
      <c r="G61" s="3">
        <f t="shared" si="101"/>
        <v>33495100</v>
      </c>
      <c r="H61" s="3">
        <v>0</v>
      </c>
      <c r="I61" s="3">
        <f t="shared" si="102"/>
        <v>33495100</v>
      </c>
      <c r="J61" s="3">
        <v>-5375400</v>
      </c>
      <c r="K61" s="3">
        <f t="shared" si="76"/>
        <v>28119700</v>
      </c>
      <c r="L61" s="3">
        <v>0</v>
      </c>
      <c r="M61" s="44">
        <f t="shared" si="86"/>
        <v>28119700</v>
      </c>
      <c r="N61" s="65">
        <v>32281300</v>
      </c>
      <c r="O61" s="3">
        <v>1213800</v>
      </c>
      <c r="P61" s="3">
        <f t="shared" si="103"/>
        <v>33495100</v>
      </c>
      <c r="Q61" s="3">
        <v>0</v>
      </c>
      <c r="R61" s="3">
        <f t="shared" si="104"/>
        <v>33495100</v>
      </c>
      <c r="S61" s="3">
        <v>0</v>
      </c>
      <c r="T61" s="3">
        <f t="shared" si="105"/>
        <v>33495100</v>
      </c>
      <c r="U61" s="3">
        <v>0</v>
      </c>
      <c r="V61" s="3">
        <f t="shared" si="106"/>
        <v>33495100</v>
      </c>
      <c r="W61" s="3"/>
      <c r="X61" s="66">
        <f t="shared" si="107"/>
        <v>33495100</v>
      </c>
      <c r="Y61" s="51">
        <v>32696593</v>
      </c>
      <c r="Z61" s="3">
        <v>451707</v>
      </c>
      <c r="AA61" s="3">
        <f t="shared" si="108"/>
        <v>33148300</v>
      </c>
      <c r="AB61" s="3">
        <v>0</v>
      </c>
      <c r="AC61" s="3">
        <f t="shared" si="109"/>
        <v>33148300</v>
      </c>
      <c r="AD61" s="3">
        <v>0</v>
      </c>
      <c r="AE61" s="3">
        <f t="shared" si="110"/>
        <v>33148300</v>
      </c>
      <c r="AF61" s="3">
        <v>0</v>
      </c>
      <c r="AG61" s="3">
        <f t="shared" si="111"/>
        <v>33148300</v>
      </c>
      <c r="AH61" s="3">
        <v>0</v>
      </c>
      <c r="AI61" s="3">
        <f t="shared" si="112"/>
        <v>33148300</v>
      </c>
    </row>
    <row r="62" spans="1:35" s="8" customFormat="1" hidden="1">
      <c r="A62" s="19"/>
      <c r="B62" s="21"/>
      <c r="C62" s="3"/>
      <c r="D62" s="3"/>
      <c r="E62" s="3">
        <f t="shared" si="100"/>
        <v>0</v>
      </c>
      <c r="F62" s="3">
        <v>0</v>
      </c>
      <c r="G62" s="3">
        <f t="shared" si="101"/>
        <v>0</v>
      </c>
      <c r="H62" s="3">
        <v>0</v>
      </c>
      <c r="I62" s="3">
        <f t="shared" si="102"/>
        <v>0</v>
      </c>
      <c r="J62" s="3">
        <v>0</v>
      </c>
      <c r="K62" s="3">
        <f t="shared" si="76"/>
        <v>0</v>
      </c>
      <c r="L62" s="3">
        <v>0</v>
      </c>
      <c r="M62" s="44">
        <f t="shared" si="86"/>
        <v>0</v>
      </c>
      <c r="N62" s="65"/>
      <c r="O62" s="3"/>
      <c r="P62" s="3">
        <f t="shared" si="103"/>
        <v>0</v>
      </c>
      <c r="Q62" s="3">
        <v>0</v>
      </c>
      <c r="R62" s="3">
        <f t="shared" si="104"/>
        <v>0</v>
      </c>
      <c r="S62" s="3">
        <v>0</v>
      </c>
      <c r="T62" s="3">
        <f t="shared" si="105"/>
        <v>0</v>
      </c>
      <c r="U62" s="3">
        <v>0</v>
      </c>
      <c r="V62" s="3">
        <f t="shared" si="106"/>
        <v>0</v>
      </c>
      <c r="W62" s="3"/>
      <c r="X62" s="66">
        <f t="shared" si="107"/>
        <v>0</v>
      </c>
      <c r="Y62" s="51"/>
      <c r="Z62" s="3">
        <v>0</v>
      </c>
      <c r="AA62" s="3">
        <f t="shared" si="108"/>
        <v>0</v>
      </c>
      <c r="AB62" s="3">
        <v>0</v>
      </c>
      <c r="AC62" s="3">
        <f t="shared" si="109"/>
        <v>0</v>
      </c>
      <c r="AD62" s="3">
        <v>0</v>
      </c>
      <c r="AE62" s="3">
        <f t="shared" si="110"/>
        <v>0</v>
      </c>
      <c r="AF62" s="3">
        <v>0</v>
      </c>
      <c r="AG62" s="3">
        <f t="shared" si="111"/>
        <v>0</v>
      </c>
      <c r="AH62" s="3">
        <v>0</v>
      </c>
      <c r="AI62" s="3">
        <f t="shared" si="112"/>
        <v>0</v>
      </c>
    </row>
    <row r="63" spans="1:35" s="8" customFormat="1" ht="47.25">
      <c r="A63" s="19" t="s">
        <v>173</v>
      </c>
      <c r="B63" s="21" t="s">
        <v>52</v>
      </c>
      <c r="C63" s="3">
        <v>3065523</v>
      </c>
      <c r="D63" s="3">
        <v>-121098</v>
      </c>
      <c r="E63" s="3">
        <f t="shared" si="75"/>
        <v>2944425</v>
      </c>
      <c r="F63" s="3">
        <v>0</v>
      </c>
      <c r="G63" s="3">
        <f t="shared" si="75"/>
        <v>2944425</v>
      </c>
      <c r="H63" s="3">
        <v>0</v>
      </c>
      <c r="I63" s="3">
        <f t="shared" si="75"/>
        <v>2944425</v>
      </c>
      <c r="J63" s="3">
        <v>0</v>
      </c>
      <c r="K63" s="3">
        <f t="shared" si="76"/>
        <v>2944425</v>
      </c>
      <c r="L63" s="3">
        <v>0</v>
      </c>
      <c r="M63" s="44">
        <f t="shared" si="86"/>
        <v>2944425</v>
      </c>
      <c r="N63" s="65">
        <v>3166446</v>
      </c>
      <c r="O63" s="3">
        <v>0</v>
      </c>
      <c r="P63" s="3">
        <f t="shared" si="103"/>
        <v>3166446</v>
      </c>
      <c r="Q63" s="3">
        <v>0</v>
      </c>
      <c r="R63" s="3">
        <f t="shared" si="104"/>
        <v>3166446</v>
      </c>
      <c r="S63" s="3">
        <v>0</v>
      </c>
      <c r="T63" s="3">
        <f t="shared" si="105"/>
        <v>3166446</v>
      </c>
      <c r="U63" s="3">
        <v>0</v>
      </c>
      <c r="V63" s="3">
        <f t="shared" si="106"/>
        <v>3166446</v>
      </c>
      <c r="W63" s="3"/>
      <c r="X63" s="66">
        <f t="shared" si="107"/>
        <v>3166446</v>
      </c>
      <c r="Y63" s="51">
        <v>3271406</v>
      </c>
      <c r="Z63" s="3">
        <v>0</v>
      </c>
      <c r="AA63" s="3">
        <f t="shared" si="108"/>
        <v>3271406</v>
      </c>
      <c r="AB63" s="3">
        <v>0</v>
      </c>
      <c r="AC63" s="3">
        <f t="shared" si="109"/>
        <v>3271406</v>
      </c>
      <c r="AD63" s="3">
        <v>0</v>
      </c>
      <c r="AE63" s="3">
        <f t="shared" si="110"/>
        <v>3271406</v>
      </c>
      <c r="AF63" s="3">
        <v>0</v>
      </c>
      <c r="AG63" s="3">
        <f t="shared" si="111"/>
        <v>3271406</v>
      </c>
      <c r="AH63" s="3">
        <v>0</v>
      </c>
      <c r="AI63" s="3">
        <f t="shared" si="112"/>
        <v>3271406</v>
      </c>
    </row>
    <row r="64" spans="1:35" s="8" customFormat="1" ht="31.5">
      <c r="A64" s="19" t="s">
        <v>189</v>
      </c>
      <c r="B64" s="21" t="s">
        <v>186</v>
      </c>
      <c r="C64" s="3">
        <v>3005699</v>
      </c>
      <c r="D64" s="3">
        <v>-28087</v>
      </c>
      <c r="E64" s="3">
        <f t="shared" si="75"/>
        <v>2977612</v>
      </c>
      <c r="F64" s="3">
        <v>0</v>
      </c>
      <c r="G64" s="3">
        <f t="shared" si="75"/>
        <v>2977612</v>
      </c>
      <c r="H64" s="3">
        <v>0</v>
      </c>
      <c r="I64" s="3">
        <f t="shared" si="75"/>
        <v>2977612</v>
      </c>
      <c r="J64" s="3">
        <v>0</v>
      </c>
      <c r="K64" s="3">
        <f t="shared" si="76"/>
        <v>2977612</v>
      </c>
      <c r="L64" s="3">
        <v>0</v>
      </c>
      <c r="M64" s="44">
        <f t="shared" si="86"/>
        <v>2977612</v>
      </c>
      <c r="N64" s="65">
        <v>3125927</v>
      </c>
      <c r="O64" s="3">
        <v>-113407</v>
      </c>
      <c r="P64" s="3">
        <f t="shared" si="103"/>
        <v>3012520</v>
      </c>
      <c r="Q64" s="3">
        <v>0</v>
      </c>
      <c r="R64" s="3">
        <f t="shared" si="104"/>
        <v>3012520</v>
      </c>
      <c r="S64" s="3">
        <v>0</v>
      </c>
      <c r="T64" s="3">
        <f t="shared" si="105"/>
        <v>3012520</v>
      </c>
      <c r="U64" s="3">
        <v>0</v>
      </c>
      <c r="V64" s="3">
        <f t="shared" si="106"/>
        <v>3012520</v>
      </c>
      <c r="W64" s="3"/>
      <c r="X64" s="66">
        <f t="shared" si="107"/>
        <v>3012520</v>
      </c>
      <c r="Y64" s="51">
        <v>3250965</v>
      </c>
      <c r="Z64" s="3">
        <v>-117943</v>
      </c>
      <c r="AA64" s="3">
        <f t="shared" si="108"/>
        <v>3133022</v>
      </c>
      <c r="AB64" s="3">
        <v>0</v>
      </c>
      <c r="AC64" s="3">
        <f t="shared" si="109"/>
        <v>3133022</v>
      </c>
      <c r="AD64" s="3">
        <v>0</v>
      </c>
      <c r="AE64" s="3">
        <f t="shared" si="110"/>
        <v>3133022</v>
      </c>
      <c r="AF64" s="3">
        <v>0</v>
      </c>
      <c r="AG64" s="3">
        <f t="shared" si="111"/>
        <v>3133022</v>
      </c>
      <c r="AH64" s="3">
        <v>0</v>
      </c>
      <c r="AI64" s="3">
        <f t="shared" si="112"/>
        <v>3133022</v>
      </c>
    </row>
    <row r="65" spans="1:35" s="8" customFormat="1">
      <c r="A65" s="19" t="s">
        <v>190</v>
      </c>
      <c r="B65" s="21" t="s">
        <v>191</v>
      </c>
      <c r="C65" s="3">
        <v>916307</v>
      </c>
      <c r="D65" s="3">
        <v>-8185</v>
      </c>
      <c r="E65" s="3">
        <f t="shared" si="75"/>
        <v>908122</v>
      </c>
      <c r="F65" s="3">
        <v>0</v>
      </c>
      <c r="G65" s="3">
        <f t="shared" si="75"/>
        <v>908122</v>
      </c>
      <c r="H65" s="3">
        <v>614505</v>
      </c>
      <c r="I65" s="3">
        <f t="shared" si="75"/>
        <v>1522627</v>
      </c>
      <c r="J65" s="3">
        <v>0</v>
      </c>
      <c r="K65" s="3">
        <f t="shared" si="76"/>
        <v>1522627</v>
      </c>
      <c r="L65" s="3">
        <v>0</v>
      </c>
      <c r="M65" s="44">
        <f t="shared" si="86"/>
        <v>1522627</v>
      </c>
      <c r="N65" s="65">
        <v>949351</v>
      </c>
      <c r="O65" s="3">
        <v>-33050</v>
      </c>
      <c r="P65" s="3">
        <f t="shared" si="103"/>
        <v>916301</v>
      </c>
      <c r="Q65" s="3">
        <v>0</v>
      </c>
      <c r="R65" s="3">
        <f t="shared" si="104"/>
        <v>916301</v>
      </c>
      <c r="S65" s="3">
        <v>0</v>
      </c>
      <c r="T65" s="3">
        <f t="shared" si="105"/>
        <v>916301</v>
      </c>
      <c r="U65" s="3">
        <v>0</v>
      </c>
      <c r="V65" s="3">
        <f t="shared" si="106"/>
        <v>916301</v>
      </c>
      <c r="W65" s="3"/>
      <c r="X65" s="66">
        <f t="shared" si="107"/>
        <v>916301</v>
      </c>
      <c r="Y65" s="51">
        <v>983717</v>
      </c>
      <c r="Z65" s="3">
        <v>-34372</v>
      </c>
      <c r="AA65" s="3">
        <f t="shared" si="108"/>
        <v>949345</v>
      </c>
      <c r="AB65" s="3">
        <v>0</v>
      </c>
      <c r="AC65" s="3">
        <f t="shared" si="109"/>
        <v>949345</v>
      </c>
      <c r="AD65" s="3">
        <v>0</v>
      </c>
      <c r="AE65" s="3">
        <f t="shared" si="110"/>
        <v>949345</v>
      </c>
      <c r="AF65" s="3">
        <v>0</v>
      </c>
      <c r="AG65" s="3">
        <f t="shared" si="111"/>
        <v>949345</v>
      </c>
      <c r="AH65" s="3">
        <v>0</v>
      </c>
      <c r="AI65" s="3">
        <f t="shared" si="112"/>
        <v>949345</v>
      </c>
    </row>
    <row r="66" spans="1:35" s="13" customFormat="1">
      <c r="A66" s="17" t="s">
        <v>58</v>
      </c>
      <c r="B66" s="22" t="s">
        <v>55</v>
      </c>
      <c r="C66" s="2">
        <f t="shared" ref="C66:AI66" si="113">SUM(C67:C70)</f>
        <v>31847240.100000001</v>
      </c>
      <c r="D66" s="2">
        <f t="shared" si="113"/>
        <v>-3102097.62</v>
      </c>
      <c r="E66" s="2">
        <f t="shared" si="113"/>
        <v>28745142.48</v>
      </c>
      <c r="F66" s="2">
        <f t="shared" si="113"/>
        <v>318799.92</v>
      </c>
      <c r="G66" s="2">
        <f t="shared" si="113"/>
        <v>29063942.399999999</v>
      </c>
      <c r="H66" s="2">
        <f t="shared" si="113"/>
        <v>19445204.399999999</v>
      </c>
      <c r="I66" s="2">
        <f t="shared" si="113"/>
        <v>48509146.799999997</v>
      </c>
      <c r="J66" s="2">
        <f t="shared" si="113"/>
        <v>17642520</v>
      </c>
      <c r="K66" s="2">
        <f t="shared" si="113"/>
        <v>66151666.799999997</v>
      </c>
      <c r="L66" s="2">
        <f t="shared" si="113"/>
        <v>0</v>
      </c>
      <c r="M66" s="43">
        <f t="shared" si="113"/>
        <v>66151666.799999997</v>
      </c>
      <c r="N66" s="63">
        <f t="shared" si="113"/>
        <v>31847240.100000001</v>
      </c>
      <c r="O66" s="2">
        <f t="shared" si="113"/>
        <v>-3102097.62</v>
      </c>
      <c r="P66" s="2">
        <f t="shared" si="113"/>
        <v>28745142.48</v>
      </c>
      <c r="Q66" s="2">
        <f t="shared" si="113"/>
        <v>0</v>
      </c>
      <c r="R66" s="2">
        <f t="shared" si="113"/>
        <v>28745142.48</v>
      </c>
      <c r="S66" s="2">
        <f t="shared" si="113"/>
        <v>0</v>
      </c>
      <c r="T66" s="2">
        <f t="shared" si="113"/>
        <v>28745142.48</v>
      </c>
      <c r="U66" s="2">
        <f t="shared" si="113"/>
        <v>0</v>
      </c>
      <c r="V66" s="2">
        <f t="shared" si="113"/>
        <v>28745142.48</v>
      </c>
      <c r="W66" s="2">
        <f t="shared" si="113"/>
        <v>0</v>
      </c>
      <c r="X66" s="64">
        <f t="shared" si="113"/>
        <v>28745142.48</v>
      </c>
      <c r="Y66" s="50">
        <f t="shared" si="113"/>
        <v>31847240.100000001</v>
      </c>
      <c r="Z66" s="2">
        <f t="shared" si="113"/>
        <v>-2256383.46</v>
      </c>
      <c r="AA66" s="2">
        <f t="shared" si="113"/>
        <v>29590856.640000001</v>
      </c>
      <c r="AB66" s="3">
        <v>0</v>
      </c>
      <c r="AC66" s="2">
        <f t="shared" si="113"/>
        <v>29590856.640000001</v>
      </c>
      <c r="AD66" s="2">
        <f t="shared" si="113"/>
        <v>0</v>
      </c>
      <c r="AE66" s="2">
        <f t="shared" si="113"/>
        <v>29590856.640000001</v>
      </c>
      <c r="AF66" s="2">
        <f t="shared" si="113"/>
        <v>0</v>
      </c>
      <c r="AG66" s="2">
        <f t="shared" si="113"/>
        <v>29590856.640000001</v>
      </c>
      <c r="AH66" s="2">
        <f t="shared" si="113"/>
        <v>0</v>
      </c>
      <c r="AI66" s="2">
        <f t="shared" si="113"/>
        <v>29590856.640000001</v>
      </c>
    </row>
    <row r="67" spans="1:35" s="8" customFormat="1" ht="220.5">
      <c r="A67" s="19" t="s">
        <v>235</v>
      </c>
      <c r="B67" s="21" t="s">
        <v>236</v>
      </c>
      <c r="C67" s="3">
        <v>0</v>
      </c>
      <c r="D67" s="3">
        <v>0</v>
      </c>
      <c r="E67" s="3">
        <f t="shared" si="75"/>
        <v>0</v>
      </c>
      <c r="F67" s="3">
        <v>0</v>
      </c>
      <c r="G67" s="3">
        <f t="shared" si="75"/>
        <v>0</v>
      </c>
      <c r="H67" s="3">
        <v>0</v>
      </c>
      <c r="I67" s="3">
        <f t="shared" si="75"/>
        <v>0</v>
      </c>
      <c r="J67" s="3">
        <v>312480</v>
      </c>
      <c r="K67" s="3">
        <f t="shared" si="76"/>
        <v>312480</v>
      </c>
      <c r="L67" s="3">
        <v>0</v>
      </c>
      <c r="M67" s="44">
        <f t="shared" si="86"/>
        <v>312480</v>
      </c>
      <c r="N67" s="65">
        <v>0</v>
      </c>
      <c r="O67" s="3">
        <v>0</v>
      </c>
      <c r="P67" s="3">
        <f t="shared" ref="P67:P70" si="114">N67+O67</f>
        <v>0</v>
      </c>
      <c r="Q67" s="3">
        <v>0</v>
      </c>
      <c r="R67" s="3">
        <f t="shared" ref="R67:R70" si="115">P67+Q67</f>
        <v>0</v>
      </c>
      <c r="S67" s="3">
        <v>0</v>
      </c>
      <c r="T67" s="3">
        <f t="shared" ref="T67:T70" si="116">R67+S67</f>
        <v>0</v>
      </c>
      <c r="U67" s="3">
        <v>0</v>
      </c>
      <c r="V67" s="3">
        <f t="shared" ref="V67:V70" si="117">T67+U67</f>
        <v>0</v>
      </c>
      <c r="W67" s="3"/>
      <c r="X67" s="66">
        <f t="shared" ref="X67:X70" si="118">V67+W67</f>
        <v>0</v>
      </c>
      <c r="Y67" s="51">
        <v>0</v>
      </c>
      <c r="Z67" s="3">
        <v>0</v>
      </c>
      <c r="AA67" s="3">
        <f t="shared" ref="AA67:AA70" si="119">Y67+Z67</f>
        <v>0</v>
      </c>
      <c r="AB67" s="3">
        <v>0</v>
      </c>
      <c r="AC67" s="3">
        <f t="shared" ref="AC67:AC70" si="120">AA67+AB67</f>
        <v>0</v>
      </c>
      <c r="AD67" s="3">
        <v>0</v>
      </c>
      <c r="AE67" s="3">
        <f t="shared" ref="AE67:AE70" si="121">AC67+AD67</f>
        <v>0</v>
      </c>
      <c r="AF67" s="3">
        <v>0</v>
      </c>
      <c r="AG67" s="3">
        <f t="shared" ref="AG67:AG70" si="122">AE67+AF67</f>
        <v>0</v>
      </c>
      <c r="AH67" s="3">
        <v>0</v>
      </c>
      <c r="AI67" s="3">
        <f t="shared" ref="AI67:AI70" si="123">AG67+AH67</f>
        <v>0</v>
      </c>
    </row>
    <row r="68" spans="1:35" s="8" customFormat="1" ht="110.25">
      <c r="A68" s="19" t="s">
        <v>216</v>
      </c>
      <c r="B68" s="38" t="s">
        <v>215</v>
      </c>
      <c r="C68" s="3">
        <v>2597240.1</v>
      </c>
      <c r="D68" s="3">
        <v>-60097.62</v>
      </c>
      <c r="E68" s="3">
        <f t="shared" si="75"/>
        <v>2537142.48</v>
      </c>
      <c r="F68" s="3">
        <v>318799.92</v>
      </c>
      <c r="G68" s="3">
        <f t="shared" si="75"/>
        <v>2855942.4</v>
      </c>
      <c r="H68" s="3">
        <v>178496.4</v>
      </c>
      <c r="I68" s="3">
        <f t="shared" ref="I68" si="124">G68+H68</f>
        <v>3034438.8</v>
      </c>
      <c r="J68" s="3">
        <v>0</v>
      </c>
      <c r="K68" s="3">
        <f t="shared" ref="K68" si="125">I68+J68</f>
        <v>3034438.8</v>
      </c>
      <c r="L68" s="3">
        <v>0</v>
      </c>
      <c r="M68" s="44">
        <f t="shared" si="86"/>
        <v>3034438.8</v>
      </c>
      <c r="N68" s="65">
        <v>2597240.1</v>
      </c>
      <c r="O68" s="3">
        <v>-60097.62</v>
      </c>
      <c r="P68" s="3">
        <f t="shared" si="114"/>
        <v>2537142.48</v>
      </c>
      <c r="Q68" s="3">
        <v>0</v>
      </c>
      <c r="R68" s="3">
        <f t="shared" si="115"/>
        <v>2537142.48</v>
      </c>
      <c r="S68" s="3">
        <v>0</v>
      </c>
      <c r="T68" s="3">
        <f t="shared" si="116"/>
        <v>2537142.48</v>
      </c>
      <c r="U68" s="3">
        <v>0</v>
      </c>
      <c r="V68" s="3">
        <f t="shared" si="117"/>
        <v>2537142.48</v>
      </c>
      <c r="W68" s="3"/>
      <c r="X68" s="66">
        <f t="shared" si="118"/>
        <v>2537142.48</v>
      </c>
      <c r="Y68" s="51">
        <v>2597240.1</v>
      </c>
      <c r="Z68" s="3">
        <v>785616.54</v>
      </c>
      <c r="AA68" s="3">
        <f t="shared" si="119"/>
        <v>3382856.64</v>
      </c>
      <c r="AB68" s="3">
        <v>0</v>
      </c>
      <c r="AC68" s="3">
        <f t="shared" si="120"/>
        <v>3382856.64</v>
      </c>
      <c r="AD68" s="3">
        <v>0</v>
      </c>
      <c r="AE68" s="3">
        <f t="shared" si="121"/>
        <v>3382856.64</v>
      </c>
      <c r="AF68" s="3">
        <v>0</v>
      </c>
      <c r="AG68" s="3">
        <f t="shared" si="122"/>
        <v>3382856.64</v>
      </c>
      <c r="AH68" s="3">
        <v>0</v>
      </c>
      <c r="AI68" s="3">
        <f t="shared" si="123"/>
        <v>3382856.64</v>
      </c>
    </row>
    <row r="69" spans="1:35" s="8" customFormat="1" ht="157.5">
      <c r="A69" s="19" t="s">
        <v>175</v>
      </c>
      <c r="B69" s="21" t="s">
        <v>237</v>
      </c>
      <c r="C69" s="3">
        <v>29250000</v>
      </c>
      <c r="D69" s="3">
        <v>-3042000</v>
      </c>
      <c r="E69" s="3">
        <f t="shared" si="75"/>
        <v>26208000</v>
      </c>
      <c r="F69" s="3">
        <v>0</v>
      </c>
      <c r="G69" s="3">
        <f t="shared" si="75"/>
        <v>26208000</v>
      </c>
      <c r="H69" s="3">
        <v>4563000</v>
      </c>
      <c r="I69" s="3">
        <f t="shared" si="75"/>
        <v>30771000</v>
      </c>
      <c r="J69" s="3">
        <v>17330040</v>
      </c>
      <c r="K69" s="3">
        <f t="shared" si="76"/>
        <v>48101040</v>
      </c>
      <c r="L69" s="3">
        <v>0</v>
      </c>
      <c r="M69" s="44">
        <f t="shared" si="86"/>
        <v>48101040</v>
      </c>
      <c r="N69" s="65">
        <v>29250000</v>
      </c>
      <c r="O69" s="3">
        <v>-3042000</v>
      </c>
      <c r="P69" s="3">
        <f t="shared" si="114"/>
        <v>26208000</v>
      </c>
      <c r="Q69" s="3">
        <v>0</v>
      </c>
      <c r="R69" s="3">
        <f t="shared" si="115"/>
        <v>26208000</v>
      </c>
      <c r="S69" s="3">
        <v>0</v>
      </c>
      <c r="T69" s="3">
        <f t="shared" si="116"/>
        <v>26208000</v>
      </c>
      <c r="U69" s="3">
        <v>0</v>
      </c>
      <c r="V69" s="3">
        <f t="shared" si="117"/>
        <v>26208000</v>
      </c>
      <c r="W69" s="3"/>
      <c r="X69" s="66">
        <f t="shared" si="118"/>
        <v>26208000</v>
      </c>
      <c r="Y69" s="51">
        <v>29250000</v>
      </c>
      <c r="Z69" s="3">
        <v>-3042000</v>
      </c>
      <c r="AA69" s="3">
        <f t="shared" si="119"/>
        <v>26208000</v>
      </c>
      <c r="AB69" s="3">
        <v>0</v>
      </c>
      <c r="AC69" s="3">
        <f t="shared" si="120"/>
        <v>26208000</v>
      </c>
      <c r="AD69" s="3">
        <v>0</v>
      </c>
      <c r="AE69" s="3">
        <f t="shared" si="121"/>
        <v>26208000</v>
      </c>
      <c r="AF69" s="3">
        <v>0</v>
      </c>
      <c r="AG69" s="3">
        <f t="shared" si="122"/>
        <v>26208000</v>
      </c>
      <c r="AH69" s="3">
        <v>0</v>
      </c>
      <c r="AI69" s="3">
        <f t="shared" si="123"/>
        <v>26208000</v>
      </c>
    </row>
    <row r="70" spans="1:35" s="8" customFormat="1" ht="31.5">
      <c r="A70" s="19" t="s">
        <v>218</v>
      </c>
      <c r="B70" s="38" t="s">
        <v>217</v>
      </c>
      <c r="C70" s="3">
        <v>0</v>
      </c>
      <c r="D70" s="3">
        <v>0</v>
      </c>
      <c r="E70" s="3">
        <f t="shared" ref="E70" si="126">C70+D70</f>
        <v>0</v>
      </c>
      <c r="F70" s="3">
        <v>0</v>
      </c>
      <c r="G70" s="3">
        <f t="shared" ref="G70" si="127">E70+F70</f>
        <v>0</v>
      </c>
      <c r="H70" s="3">
        <v>14703708</v>
      </c>
      <c r="I70" s="3">
        <f t="shared" ref="I70" si="128">G70+H70</f>
        <v>14703708</v>
      </c>
      <c r="J70" s="3">
        <v>0</v>
      </c>
      <c r="K70" s="3">
        <f t="shared" si="76"/>
        <v>14703708</v>
      </c>
      <c r="L70" s="3">
        <v>0</v>
      </c>
      <c r="M70" s="44">
        <f t="shared" si="86"/>
        <v>14703708</v>
      </c>
      <c r="N70" s="65">
        <v>0</v>
      </c>
      <c r="O70" s="3">
        <v>0</v>
      </c>
      <c r="P70" s="3">
        <f t="shared" si="114"/>
        <v>0</v>
      </c>
      <c r="Q70" s="3">
        <v>0</v>
      </c>
      <c r="R70" s="3">
        <f t="shared" si="115"/>
        <v>0</v>
      </c>
      <c r="S70" s="3">
        <v>0</v>
      </c>
      <c r="T70" s="3">
        <f t="shared" si="116"/>
        <v>0</v>
      </c>
      <c r="U70" s="3">
        <v>0</v>
      </c>
      <c r="V70" s="3">
        <f t="shared" si="117"/>
        <v>0</v>
      </c>
      <c r="W70" s="3"/>
      <c r="X70" s="66">
        <f t="shared" si="118"/>
        <v>0</v>
      </c>
      <c r="Y70" s="51">
        <v>0</v>
      </c>
      <c r="Z70" s="3">
        <v>0</v>
      </c>
      <c r="AA70" s="3">
        <f t="shared" si="119"/>
        <v>0</v>
      </c>
      <c r="AB70" s="3">
        <v>0</v>
      </c>
      <c r="AC70" s="3">
        <f t="shared" si="120"/>
        <v>0</v>
      </c>
      <c r="AD70" s="3">
        <v>0</v>
      </c>
      <c r="AE70" s="3">
        <f t="shared" si="121"/>
        <v>0</v>
      </c>
      <c r="AF70" s="3">
        <v>0</v>
      </c>
      <c r="AG70" s="3">
        <f t="shared" si="122"/>
        <v>0</v>
      </c>
      <c r="AH70" s="3">
        <v>0</v>
      </c>
      <c r="AI70" s="3">
        <f t="shared" si="123"/>
        <v>0</v>
      </c>
    </row>
    <row r="71" spans="1:35" s="24" customFormat="1">
      <c r="A71" s="23" t="s">
        <v>63</v>
      </c>
      <c r="B71" s="12" t="s">
        <v>1</v>
      </c>
      <c r="C71" s="4">
        <f t="shared" ref="C71:AI71" si="129">SUM(C72,C81,C83,C86,C93,C98,C100,C107,C110,C115,C118,C120,C122)</f>
        <v>1637833573.1300001</v>
      </c>
      <c r="D71" s="4">
        <f t="shared" si="129"/>
        <v>252895673.16999999</v>
      </c>
      <c r="E71" s="4">
        <f t="shared" si="129"/>
        <v>1890729246.2999997</v>
      </c>
      <c r="F71" s="4">
        <f t="shared" si="129"/>
        <v>-9451684.9400000107</v>
      </c>
      <c r="G71" s="4">
        <f t="shared" si="129"/>
        <v>1881277561.3599999</v>
      </c>
      <c r="H71" s="4">
        <f t="shared" si="129"/>
        <v>31574285.159999993</v>
      </c>
      <c r="I71" s="4">
        <f t="shared" si="129"/>
        <v>1912851846.5199997</v>
      </c>
      <c r="J71" s="4">
        <f t="shared" si="129"/>
        <v>11936496.079999998</v>
      </c>
      <c r="K71" s="4">
        <f t="shared" si="129"/>
        <v>1924788342.5999997</v>
      </c>
      <c r="L71" s="4">
        <f t="shared" si="129"/>
        <v>-4888449.1400000006</v>
      </c>
      <c r="M71" s="45">
        <f t="shared" si="129"/>
        <v>1919899893.4599998</v>
      </c>
      <c r="N71" s="67">
        <f t="shared" si="129"/>
        <v>1420258656.5900002</v>
      </c>
      <c r="O71" s="4">
        <f t="shared" si="129"/>
        <v>211798231.39999998</v>
      </c>
      <c r="P71" s="4">
        <f t="shared" si="129"/>
        <v>1632056887.99</v>
      </c>
      <c r="Q71" s="4">
        <f t="shared" si="129"/>
        <v>-21723847.379999999</v>
      </c>
      <c r="R71" s="4">
        <f t="shared" si="129"/>
        <v>1610333040.6100001</v>
      </c>
      <c r="S71" s="4">
        <f t="shared" si="129"/>
        <v>0</v>
      </c>
      <c r="T71" s="4">
        <f t="shared" si="129"/>
        <v>1610333040.6100001</v>
      </c>
      <c r="U71" s="4">
        <f t="shared" si="129"/>
        <v>0</v>
      </c>
      <c r="V71" s="4">
        <f t="shared" si="129"/>
        <v>1610333040.6100001</v>
      </c>
      <c r="W71" s="4">
        <f t="shared" si="129"/>
        <v>0</v>
      </c>
      <c r="X71" s="68">
        <f t="shared" si="129"/>
        <v>1610333040.6100001</v>
      </c>
      <c r="Y71" s="52">
        <f t="shared" si="129"/>
        <v>1443924092.0700002</v>
      </c>
      <c r="Z71" s="4">
        <f t="shared" si="129"/>
        <v>17954365.040000003</v>
      </c>
      <c r="AA71" s="4">
        <f t="shared" si="129"/>
        <v>1461878457.1100004</v>
      </c>
      <c r="AB71" s="4">
        <f t="shared" si="129"/>
        <v>-19785651.129999999</v>
      </c>
      <c r="AC71" s="4">
        <f t="shared" si="129"/>
        <v>1442092805.9800005</v>
      </c>
      <c r="AD71" s="4">
        <f t="shared" si="129"/>
        <v>0</v>
      </c>
      <c r="AE71" s="4">
        <f t="shared" si="129"/>
        <v>1442092805.9800005</v>
      </c>
      <c r="AF71" s="4">
        <f t="shared" si="129"/>
        <v>0</v>
      </c>
      <c r="AG71" s="4">
        <f t="shared" si="129"/>
        <v>1442092805.9800005</v>
      </c>
      <c r="AH71" s="4">
        <f t="shared" si="129"/>
        <v>0</v>
      </c>
      <c r="AI71" s="4">
        <f t="shared" si="129"/>
        <v>1442092805.9800005</v>
      </c>
    </row>
    <row r="72" spans="1:35" s="24" customFormat="1">
      <c r="A72" s="23" t="s">
        <v>64</v>
      </c>
      <c r="B72" s="14" t="s">
        <v>2</v>
      </c>
      <c r="C72" s="4">
        <f>SUM(C73:C80)</f>
        <v>300029664.98000002</v>
      </c>
      <c r="D72" s="4">
        <f t="shared" ref="D72:M72" si="130">SUM(D73:D80)</f>
        <v>57440645.799999997</v>
      </c>
      <c r="E72" s="4">
        <f t="shared" si="130"/>
        <v>357470310.77999997</v>
      </c>
      <c r="F72" s="4">
        <f t="shared" si="130"/>
        <v>-36167856.700000003</v>
      </c>
      <c r="G72" s="4">
        <f t="shared" si="130"/>
        <v>321302454.07999998</v>
      </c>
      <c r="H72" s="4">
        <f t="shared" si="130"/>
        <v>987548.58999999985</v>
      </c>
      <c r="I72" s="4">
        <f t="shared" si="130"/>
        <v>322290002.66999996</v>
      </c>
      <c r="J72" s="4">
        <f t="shared" si="130"/>
        <v>-9664705.2000000011</v>
      </c>
      <c r="K72" s="4">
        <f t="shared" si="130"/>
        <v>312625297.47000003</v>
      </c>
      <c r="L72" s="4">
        <f t="shared" si="130"/>
        <v>-77144.740000000005</v>
      </c>
      <c r="M72" s="45">
        <f t="shared" si="130"/>
        <v>312548152.73000002</v>
      </c>
      <c r="N72" s="67">
        <f>SUM(N73:N80)</f>
        <v>252427745.08999997</v>
      </c>
      <c r="O72" s="4">
        <f t="shared" ref="O72" si="131">SUM(O73:O80)</f>
        <v>-167516</v>
      </c>
      <c r="P72" s="4">
        <f t="shared" ref="P72" si="132">SUM(P73:P80)</f>
        <v>252260229.08999997</v>
      </c>
      <c r="Q72" s="4">
        <f t="shared" ref="Q72" si="133">SUM(Q73:Q80)</f>
        <v>0</v>
      </c>
      <c r="R72" s="4">
        <f t="shared" ref="R72" si="134">SUM(R73:R80)</f>
        <v>252260229.08999997</v>
      </c>
      <c r="S72" s="4">
        <f t="shared" ref="S72" si="135">SUM(S73:S80)</f>
        <v>0</v>
      </c>
      <c r="T72" s="4">
        <f t="shared" ref="T72" si="136">SUM(T73:T80)</f>
        <v>252260229.08999997</v>
      </c>
      <c r="U72" s="4">
        <f t="shared" ref="U72" si="137">SUM(U73:U80)</f>
        <v>0</v>
      </c>
      <c r="V72" s="4">
        <f t="shared" ref="V72" si="138">SUM(V73:V80)</f>
        <v>252260229.08999997</v>
      </c>
      <c r="W72" s="4">
        <f t="shared" ref="W72" si="139">SUM(W73:W80)</f>
        <v>0</v>
      </c>
      <c r="X72" s="68">
        <f t="shared" ref="X72" si="140">SUM(X73:X80)</f>
        <v>252260229.08999997</v>
      </c>
      <c r="Y72" s="52">
        <f>SUM(Y73:Y80)</f>
        <v>252795533.22000003</v>
      </c>
      <c r="Z72" s="4">
        <f t="shared" ref="Z72" si="141">SUM(Z73:Z80)</f>
        <v>197613</v>
      </c>
      <c r="AA72" s="4">
        <f t="shared" ref="AA72" si="142">SUM(AA73:AA80)</f>
        <v>252993146.22000003</v>
      </c>
      <c r="AB72" s="4">
        <f t="shared" ref="AB72" si="143">SUM(AB73:AB80)</f>
        <v>0</v>
      </c>
      <c r="AC72" s="4">
        <f t="shared" ref="AC72" si="144">SUM(AC73:AC80)</f>
        <v>252993146.22000003</v>
      </c>
      <c r="AD72" s="4">
        <f t="shared" ref="AD72" si="145">SUM(AD73:AD80)</f>
        <v>0</v>
      </c>
      <c r="AE72" s="4">
        <f t="shared" ref="AE72" si="146">SUM(AE73:AE80)</f>
        <v>252993146.22000003</v>
      </c>
      <c r="AF72" s="4">
        <f t="shared" ref="AF72" si="147">SUM(AF73:AF80)</f>
        <v>0</v>
      </c>
      <c r="AG72" s="4">
        <f t="shared" ref="AG72" si="148">SUM(AG73:AG80)</f>
        <v>252993146.22000003</v>
      </c>
      <c r="AH72" s="4">
        <f t="shared" ref="AH72" si="149">SUM(AH73:AH80)</f>
        <v>0</v>
      </c>
      <c r="AI72" s="4">
        <f t="shared" ref="AI72" si="150">SUM(AI73:AI80)</f>
        <v>252993146.22000003</v>
      </c>
    </row>
    <row r="73" spans="1:35" ht="47.25">
      <c r="A73" s="25" t="s">
        <v>65</v>
      </c>
      <c r="B73" s="6" t="s">
        <v>3</v>
      </c>
      <c r="C73" s="26">
        <v>5275900</v>
      </c>
      <c r="D73" s="26">
        <v>0</v>
      </c>
      <c r="E73" s="26">
        <f>C73+D73</f>
        <v>5275900</v>
      </c>
      <c r="F73" s="26">
        <v>369419.4</v>
      </c>
      <c r="G73" s="26">
        <f>E73+F73</f>
        <v>5645319.4000000004</v>
      </c>
      <c r="H73" s="26">
        <v>41046.6</v>
      </c>
      <c r="I73" s="26">
        <f>G73+H73</f>
        <v>5686366</v>
      </c>
      <c r="J73" s="26">
        <v>269444.02</v>
      </c>
      <c r="K73" s="26">
        <f>I73+J73</f>
        <v>5955810.0199999996</v>
      </c>
      <c r="L73" s="26">
        <v>0</v>
      </c>
      <c r="M73" s="46">
        <f>K73+L73</f>
        <v>5955810.0199999996</v>
      </c>
      <c r="N73" s="69">
        <v>3494190</v>
      </c>
      <c r="O73" s="26">
        <v>0</v>
      </c>
      <c r="P73" s="26">
        <f>N73+O73</f>
        <v>3494190</v>
      </c>
      <c r="Q73" s="26">
        <v>0</v>
      </c>
      <c r="R73" s="26">
        <f>P73+Q73</f>
        <v>3494190</v>
      </c>
      <c r="S73" s="26">
        <v>0</v>
      </c>
      <c r="T73" s="26">
        <f>R73+S73</f>
        <v>3494190</v>
      </c>
      <c r="U73" s="26">
        <v>0</v>
      </c>
      <c r="V73" s="26">
        <f>T73+U73</f>
        <v>3494190</v>
      </c>
      <c r="W73" s="26">
        <v>0</v>
      </c>
      <c r="X73" s="70">
        <f>V73+W73</f>
        <v>3494190</v>
      </c>
      <c r="Y73" s="53">
        <v>3494190</v>
      </c>
      <c r="Z73" s="26">
        <v>0</v>
      </c>
      <c r="AA73" s="26">
        <f>Y73+Z73</f>
        <v>3494190</v>
      </c>
      <c r="AB73" s="26">
        <v>0</v>
      </c>
      <c r="AC73" s="26">
        <f>AA73+AB73</f>
        <v>3494190</v>
      </c>
      <c r="AD73" s="26">
        <v>0</v>
      </c>
      <c r="AE73" s="26">
        <f>AC73+AD73</f>
        <v>3494190</v>
      </c>
      <c r="AF73" s="26">
        <v>0</v>
      </c>
      <c r="AG73" s="26">
        <f>AE73+AF73</f>
        <v>3494190</v>
      </c>
      <c r="AH73" s="26">
        <v>0</v>
      </c>
      <c r="AI73" s="26">
        <f>AG73+AH73</f>
        <v>3494190</v>
      </c>
    </row>
    <row r="74" spans="1:35" ht="63">
      <c r="A74" s="25" t="s">
        <v>66</v>
      </c>
      <c r="B74" s="6" t="s">
        <v>4</v>
      </c>
      <c r="C74" s="26">
        <v>10862800</v>
      </c>
      <c r="D74" s="26">
        <v>0</v>
      </c>
      <c r="E74" s="26">
        <f t="shared" ref="E74:M122" si="151">C74+D74</f>
        <v>10862800</v>
      </c>
      <c r="F74" s="26">
        <v>532496.61</v>
      </c>
      <c r="G74" s="26">
        <f t="shared" si="151"/>
        <v>11395296.609999999</v>
      </c>
      <c r="H74" s="26">
        <v>638000</v>
      </c>
      <c r="I74" s="26">
        <f t="shared" si="151"/>
        <v>12033296.609999999</v>
      </c>
      <c r="J74" s="26">
        <v>-497012</v>
      </c>
      <c r="K74" s="26">
        <f t="shared" si="151"/>
        <v>11536284.609999999</v>
      </c>
      <c r="L74" s="26">
        <v>0</v>
      </c>
      <c r="M74" s="46">
        <f t="shared" si="151"/>
        <v>11536284.609999999</v>
      </c>
      <c r="N74" s="69">
        <v>10780800</v>
      </c>
      <c r="O74" s="26">
        <v>0</v>
      </c>
      <c r="P74" s="26">
        <f t="shared" ref="P74:P80" si="152">N74+O74</f>
        <v>10780800</v>
      </c>
      <c r="Q74" s="26">
        <v>0</v>
      </c>
      <c r="R74" s="26">
        <f t="shared" ref="R74:R80" si="153">P74+Q74</f>
        <v>10780800</v>
      </c>
      <c r="S74" s="26">
        <v>0</v>
      </c>
      <c r="T74" s="26">
        <f t="shared" ref="T74:T80" si="154">R74+S74</f>
        <v>10780800</v>
      </c>
      <c r="U74" s="26">
        <v>0</v>
      </c>
      <c r="V74" s="26">
        <f t="shared" ref="V74:V80" si="155">T74+U74</f>
        <v>10780800</v>
      </c>
      <c r="W74" s="26">
        <v>0</v>
      </c>
      <c r="X74" s="70">
        <f t="shared" ref="X74:X80" si="156">V74+W74</f>
        <v>10780800</v>
      </c>
      <c r="Y74" s="53">
        <v>10780800</v>
      </c>
      <c r="Z74" s="26">
        <v>0</v>
      </c>
      <c r="AA74" s="26">
        <f t="shared" ref="AA74:AA80" si="157">Y74+Z74</f>
        <v>10780800</v>
      </c>
      <c r="AB74" s="26">
        <v>0</v>
      </c>
      <c r="AC74" s="26">
        <f t="shared" ref="AC74:AC80" si="158">AA74+AB74</f>
        <v>10780800</v>
      </c>
      <c r="AD74" s="26">
        <v>0</v>
      </c>
      <c r="AE74" s="26">
        <f t="shared" ref="AE74:AE80" si="159">AC74+AD74</f>
        <v>10780800</v>
      </c>
      <c r="AF74" s="26">
        <v>0</v>
      </c>
      <c r="AG74" s="26">
        <f t="shared" ref="AG74:AG80" si="160">AE74+AF74</f>
        <v>10780800</v>
      </c>
      <c r="AH74" s="26">
        <v>0</v>
      </c>
      <c r="AI74" s="26">
        <f t="shared" ref="AI74:AI80" si="161">AG74+AH74</f>
        <v>10780800</v>
      </c>
    </row>
    <row r="75" spans="1:35" ht="63">
      <c r="A75" s="25" t="s">
        <v>67</v>
      </c>
      <c r="B75" s="6" t="s">
        <v>5</v>
      </c>
      <c r="C75" s="26">
        <v>84668370.230000004</v>
      </c>
      <c r="D75" s="26">
        <v>0</v>
      </c>
      <c r="E75" s="26">
        <f t="shared" si="151"/>
        <v>84668370.230000004</v>
      </c>
      <c r="F75" s="26">
        <v>17450630.469999999</v>
      </c>
      <c r="G75" s="26">
        <f t="shared" si="151"/>
        <v>102119000.7</v>
      </c>
      <c r="H75" s="26">
        <v>6949425.0499999998</v>
      </c>
      <c r="I75" s="26">
        <f t="shared" si="151"/>
        <v>109068425.75</v>
      </c>
      <c r="J75" s="26">
        <v>-311270.96000000002</v>
      </c>
      <c r="K75" s="26">
        <f t="shared" si="151"/>
        <v>108757154.79000001</v>
      </c>
      <c r="L75" s="26">
        <v>0</v>
      </c>
      <c r="M75" s="46">
        <f t="shared" si="151"/>
        <v>108757154.79000001</v>
      </c>
      <c r="N75" s="69">
        <v>90011417.980000004</v>
      </c>
      <c r="O75" s="26">
        <v>0</v>
      </c>
      <c r="P75" s="26">
        <f t="shared" si="152"/>
        <v>90011417.980000004</v>
      </c>
      <c r="Q75" s="26">
        <v>0</v>
      </c>
      <c r="R75" s="26">
        <f t="shared" si="153"/>
        <v>90011417.980000004</v>
      </c>
      <c r="S75" s="26">
        <v>0</v>
      </c>
      <c r="T75" s="26">
        <f t="shared" si="154"/>
        <v>90011417.980000004</v>
      </c>
      <c r="U75" s="26">
        <v>0</v>
      </c>
      <c r="V75" s="26">
        <f t="shared" si="155"/>
        <v>90011417.980000004</v>
      </c>
      <c r="W75" s="26">
        <v>0</v>
      </c>
      <c r="X75" s="70">
        <f t="shared" si="156"/>
        <v>90011417.980000004</v>
      </c>
      <c r="Y75" s="53">
        <v>90011644.430000007</v>
      </c>
      <c r="Z75" s="26">
        <v>0</v>
      </c>
      <c r="AA75" s="26">
        <f t="shared" si="157"/>
        <v>90011644.430000007</v>
      </c>
      <c r="AB75" s="26">
        <v>0</v>
      </c>
      <c r="AC75" s="26">
        <f t="shared" si="158"/>
        <v>90011644.430000007</v>
      </c>
      <c r="AD75" s="26">
        <v>0</v>
      </c>
      <c r="AE75" s="26">
        <f t="shared" si="159"/>
        <v>90011644.430000007</v>
      </c>
      <c r="AF75" s="26">
        <v>0</v>
      </c>
      <c r="AG75" s="26">
        <f t="shared" si="160"/>
        <v>90011644.430000007</v>
      </c>
      <c r="AH75" s="26">
        <v>0</v>
      </c>
      <c r="AI75" s="26">
        <f t="shared" si="161"/>
        <v>90011644.430000007</v>
      </c>
    </row>
    <row r="76" spans="1:35">
      <c r="A76" s="25" t="s">
        <v>68</v>
      </c>
      <c r="B76" s="6" t="s">
        <v>6</v>
      </c>
      <c r="C76" s="26">
        <v>8667</v>
      </c>
      <c r="D76" s="26">
        <v>23004</v>
      </c>
      <c r="E76" s="26">
        <f t="shared" si="151"/>
        <v>31671</v>
      </c>
      <c r="F76" s="26">
        <v>0</v>
      </c>
      <c r="G76" s="26">
        <f t="shared" si="151"/>
        <v>31671</v>
      </c>
      <c r="H76" s="26">
        <v>0</v>
      </c>
      <c r="I76" s="26">
        <f t="shared" si="151"/>
        <v>31671</v>
      </c>
      <c r="J76" s="26">
        <v>0</v>
      </c>
      <c r="K76" s="26">
        <f t="shared" si="151"/>
        <v>31671</v>
      </c>
      <c r="L76" s="26">
        <v>0</v>
      </c>
      <c r="M76" s="46">
        <f t="shared" si="151"/>
        <v>31671</v>
      </c>
      <c r="N76" s="69">
        <v>7719</v>
      </c>
      <c r="O76" s="26">
        <v>25130</v>
      </c>
      <c r="P76" s="26">
        <f t="shared" si="152"/>
        <v>32849</v>
      </c>
      <c r="Q76" s="26">
        <v>0</v>
      </c>
      <c r="R76" s="26">
        <f t="shared" si="153"/>
        <v>32849</v>
      </c>
      <c r="S76" s="26">
        <v>0</v>
      </c>
      <c r="T76" s="26">
        <f t="shared" si="154"/>
        <v>32849</v>
      </c>
      <c r="U76" s="26">
        <v>0</v>
      </c>
      <c r="V76" s="26">
        <f t="shared" si="155"/>
        <v>32849</v>
      </c>
      <c r="W76" s="26">
        <v>0</v>
      </c>
      <c r="X76" s="70">
        <f t="shared" si="156"/>
        <v>32849</v>
      </c>
      <c r="Y76" s="53">
        <v>7719</v>
      </c>
      <c r="Z76" s="26">
        <v>397965</v>
      </c>
      <c r="AA76" s="26">
        <f t="shared" si="157"/>
        <v>405684</v>
      </c>
      <c r="AB76" s="26">
        <v>0</v>
      </c>
      <c r="AC76" s="26">
        <f t="shared" si="158"/>
        <v>405684</v>
      </c>
      <c r="AD76" s="26">
        <v>0</v>
      </c>
      <c r="AE76" s="26">
        <f t="shared" si="159"/>
        <v>405684</v>
      </c>
      <c r="AF76" s="26">
        <v>0</v>
      </c>
      <c r="AG76" s="26">
        <f t="shared" si="160"/>
        <v>405684</v>
      </c>
      <c r="AH76" s="26">
        <v>0</v>
      </c>
      <c r="AI76" s="26">
        <f t="shared" si="161"/>
        <v>405684</v>
      </c>
    </row>
    <row r="77" spans="1:35" ht="47.25">
      <c r="A77" s="25" t="s">
        <v>69</v>
      </c>
      <c r="B77" s="6" t="s">
        <v>7</v>
      </c>
      <c r="C77" s="26">
        <v>18153471.399999999</v>
      </c>
      <c r="D77" s="26">
        <v>0</v>
      </c>
      <c r="E77" s="26">
        <f t="shared" si="151"/>
        <v>18153471.399999999</v>
      </c>
      <c r="F77" s="26">
        <v>2848362.29</v>
      </c>
      <c r="G77" s="26">
        <f t="shared" si="151"/>
        <v>21001833.689999998</v>
      </c>
      <c r="H77" s="26">
        <v>1145312.95</v>
      </c>
      <c r="I77" s="26">
        <f t="shared" si="151"/>
        <v>22147146.639999997</v>
      </c>
      <c r="J77" s="26">
        <v>-437097.86</v>
      </c>
      <c r="K77" s="26">
        <f t="shared" si="151"/>
        <v>21710048.779999997</v>
      </c>
      <c r="L77" s="26">
        <v>0</v>
      </c>
      <c r="M77" s="46">
        <f t="shared" si="151"/>
        <v>21710048.779999997</v>
      </c>
      <c r="N77" s="69">
        <v>18110946.399999999</v>
      </c>
      <c r="O77" s="26">
        <v>0</v>
      </c>
      <c r="P77" s="26">
        <f t="shared" si="152"/>
        <v>18110946.399999999</v>
      </c>
      <c r="Q77" s="26">
        <v>0</v>
      </c>
      <c r="R77" s="26">
        <f t="shared" si="153"/>
        <v>18110946.399999999</v>
      </c>
      <c r="S77" s="26">
        <v>0</v>
      </c>
      <c r="T77" s="26">
        <f t="shared" si="154"/>
        <v>18110946.399999999</v>
      </c>
      <c r="U77" s="26">
        <v>0</v>
      </c>
      <c r="V77" s="26">
        <f t="shared" si="155"/>
        <v>18110946.399999999</v>
      </c>
      <c r="W77" s="26">
        <v>0</v>
      </c>
      <c r="X77" s="70">
        <f t="shared" si="156"/>
        <v>18110946.399999999</v>
      </c>
      <c r="Y77" s="53">
        <v>18110946.399999999</v>
      </c>
      <c r="Z77" s="26">
        <v>0</v>
      </c>
      <c r="AA77" s="26">
        <f t="shared" si="157"/>
        <v>18110946.399999999</v>
      </c>
      <c r="AB77" s="26">
        <v>0</v>
      </c>
      <c r="AC77" s="26">
        <f t="shared" si="158"/>
        <v>18110946.399999999</v>
      </c>
      <c r="AD77" s="26">
        <v>0</v>
      </c>
      <c r="AE77" s="26">
        <f t="shared" si="159"/>
        <v>18110946.399999999</v>
      </c>
      <c r="AF77" s="26">
        <v>0</v>
      </c>
      <c r="AG77" s="26">
        <f t="shared" si="160"/>
        <v>18110946.399999999</v>
      </c>
      <c r="AH77" s="26">
        <v>0</v>
      </c>
      <c r="AI77" s="26">
        <f t="shared" si="161"/>
        <v>18110946.399999999</v>
      </c>
    </row>
    <row r="78" spans="1:35" ht="31.5" hidden="1">
      <c r="A78" s="25" t="s">
        <v>70</v>
      </c>
      <c r="B78" s="6" t="s">
        <v>8</v>
      </c>
      <c r="C78" s="26">
        <v>0</v>
      </c>
      <c r="D78" s="26">
        <v>0</v>
      </c>
      <c r="E78" s="26">
        <f t="shared" si="151"/>
        <v>0</v>
      </c>
      <c r="F78" s="26">
        <v>0</v>
      </c>
      <c r="G78" s="26">
        <f t="shared" si="151"/>
        <v>0</v>
      </c>
      <c r="H78" s="26">
        <v>0</v>
      </c>
      <c r="I78" s="26">
        <f t="shared" si="151"/>
        <v>0</v>
      </c>
      <c r="J78" s="26">
        <v>0</v>
      </c>
      <c r="K78" s="26">
        <f t="shared" si="151"/>
        <v>0</v>
      </c>
      <c r="L78" s="26">
        <v>0</v>
      </c>
      <c r="M78" s="46">
        <f t="shared" si="151"/>
        <v>0</v>
      </c>
      <c r="N78" s="69">
        <v>0</v>
      </c>
      <c r="O78" s="26">
        <v>0</v>
      </c>
      <c r="P78" s="26">
        <f t="shared" si="152"/>
        <v>0</v>
      </c>
      <c r="Q78" s="26"/>
      <c r="R78" s="26">
        <f t="shared" si="153"/>
        <v>0</v>
      </c>
      <c r="S78" s="26"/>
      <c r="T78" s="26">
        <f t="shared" si="154"/>
        <v>0</v>
      </c>
      <c r="U78" s="26"/>
      <c r="V78" s="26">
        <f t="shared" si="155"/>
        <v>0</v>
      </c>
      <c r="W78" s="26">
        <v>0</v>
      </c>
      <c r="X78" s="70">
        <f t="shared" si="156"/>
        <v>0</v>
      </c>
      <c r="Y78" s="53">
        <v>0</v>
      </c>
      <c r="Z78" s="26">
        <v>0</v>
      </c>
      <c r="AA78" s="26">
        <f t="shared" si="157"/>
        <v>0</v>
      </c>
      <c r="AB78" s="26"/>
      <c r="AC78" s="26">
        <f t="shared" si="158"/>
        <v>0</v>
      </c>
      <c r="AD78" s="26">
        <v>0</v>
      </c>
      <c r="AE78" s="26">
        <f t="shared" si="159"/>
        <v>0</v>
      </c>
      <c r="AF78" s="26">
        <v>0</v>
      </c>
      <c r="AG78" s="26">
        <f t="shared" si="160"/>
        <v>0</v>
      </c>
      <c r="AH78" s="26">
        <v>0</v>
      </c>
      <c r="AI78" s="26">
        <f t="shared" si="161"/>
        <v>0</v>
      </c>
    </row>
    <row r="79" spans="1:35">
      <c r="A79" s="25" t="s">
        <v>71</v>
      </c>
      <c r="B79" s="6" t="s">
        <v>9</v>
      </c>
      <c r="C79" s="26">
        <v>24000000</v>
      </c>
      <c r="D79" s="26">
        <v>0</v>
      </c>
      <c r="E79" s="26">
        <f t="shared" si="151"/>
        <v>24000000</v>
      </c>
      <c r="F79" s="26">
        <v>0</v>
      </c>
      <c r="G79" s="26">
        <f t="shared" si="151"/>
        <v>24000000</v>
      </c>
      <c r="H79" s="26">
        <v>-9119489.3399999999</v>
      </c>
      <c r="I79" s="26">
        <f t="shared" si="151"/>
        <v>14880510.66</v>
      </c>
      <c r="J79" s="26">
        <v>-8374357.5800000001</v>
      </c>
      <c r="K79" s="26">
        <f t="shared" si="151"/>
        <v>6506153.0800000001</v>
      </c>
      <c r="L79" s="26">
        <f>-77144.74</f>
        <v>-77144.740000000005</v>
      </c>
      <c r="M79" s="46">
        <f t="shared" si="151"/>
        <v>6429008.3399999999</v>
      </c>
      <c r="N79" s="69">
        <v>25000000</v>
      </c>
      <c r="O79" s="26">
        <v>0</v>
      </c>
      <c r="P79" s="26">
        <f t="shared" si="152"/>
        <v>25000000</v>
      </c>
      <c r="Q79" s="26">
        <v>0</v>
      </c>
      <c r="R79" s="26">
        <f t="shared" si="153"/>
        <v>25000000</v>
      </c>
      <c r="S79" s="26">
        <v>0</v>
      </c>
      <c r="T79" s="26">
        <f t="shared" si="154"/>
        <v>25000000</v>
      </c>
      <c r="U79" s="26">
        <v>0</v>
      </c>
      <c r="V79" s="26">
        <f t="shared" si="155"/>
        <v>25000000</v>
      </c>
      <c r="W79" s="26">
        <v>0</v>
      </c>
      <c r="X79" s="70">
        <f t="shared" si="156"/>
        <v>25000000</v>
      </c>
      <c r="Y79" s="53">
        <v>25000000</v>
      </c>
      <c r="Z79" s="26">
        <v>0</v>
      </c>
      <c r="AA79" s="26">
        <f t="shared" si="157"/>
        <v>25000000</v>
      </c>
      <c r="AB79" s="26">
        <v>0</v>
      </c>
      <c r="AC79" s="26">
        <f t="shared" si="158"/>
        <v>25000000</v>
      </c>
      <c r="AD79" s="26">
        <v>0</v>
      </c>
      <c r="AE79" s="26">
        <f t="shared" si="159"/>
        <v>25000000</v>
      </c>
      <c r="AF79" s="26">
        <v>0</v>
      </c>
      <c r="AG79" s="26">
        <f t="shared" si="160"/>
        <v>25000000</v>
      </c>
      <c r="AH79" s="26">
        <v>0</v>
      </c>
      <c r="AI79" s="26">
        <f t="shared" si="161"/>
        <v>25000000</v>
      </c>
    </row>
    <row r="80" spans="1:35">
      <c r="A80" s="25" t="s">
        <v>72</v>
      </c>
      <c r="B80" s="6" t="s">
        <v>10</v>
      </c>
      <c r="C80" s="26">
        <v>157060456.34999999</v>
      </c>
      <c r="D80" s="26">
        <v>57417641.799999997</v>
      </c>
      <c r="E80" s="26">
        <f t="shared" si="151"/>
        <v>214478098.14999998</v>
      </c>
      <c r="F80" s="26">
        <v>-57368765.469999999</v>
      </c>
      <c r="G80" s="26">
        <f t="shared" si="151"/>
        <v>157109332.67999998</v>
      </c>
      <c r="H80" s="26">
        <v>1333253.33</v>
      </c>
      <c r="I80" s="26">
        <f t="shared" si="151"/>
        <v>158442586.00999999</v>
      </c>
      <c r="J80" s="26">
        <v>-314410.82</v>
      </c>
      <c r="K80" s="26">
        <f t="shared" si="151"/>
        <v>158128175.19</v>
      </c>
      <c r="L80" s="26">
        <v>0</v>
      </c>
      <c r="M80" s="46">
        <f t="shared" si="151"/>
        <v>158128175.19</v>
      </c>
      <c r="N80" s="69">
        <v>105022671.70999999</v>
      </c>
      <c r="O80" s="26">
        <v>-192646</v>
      </c>
      <c r="P80" s="26">
        <f t="shared" si="152"/>
        <v>104830025.70999999</v>
      </c>
      <c r="Q80" s="26">
        <v>0</v>
      </c>
      <c r="R80" s="26">
        <f t="shared" si="153"/>
        <v>104830025.70999999</v>
      </c>
      <c r="S80" s="26">
        <v>0</v>
      </c>
      <c r="T80" s="26">
        <f t="shared" si="154"/>
        <v>104830025.70999999</v>
      </c>
      <c r="U80" s="26">
        <v>0</v>
      </c>
      <c r="V80" s="26">
        <f t="shared" si="155"/>
        <v>104830025.70999999</v>
      </c>
      <c r="W80" s="26">
        <v>0</v>
      </c>
      <c r="X80" s="70">
        <f t="shared" si="156"/>
        <v>104830025.70999999</v>
      </c>
      <c r="Y80" s="53">
        <v>105390233.39</v>
      </c>
      <c r="Z80" s="26">
        <v>-200352</v>
      </c>
      <c r="AA80" s="26">
        <f t="shared" si="157"/>
        <v>105189881.39</v>
      </c>
      <c r="AB80" s="26">
        <v>0</v>
      </c>
      <c r="AC80" s="26">
        <f t="shared" si="158"/>
        <v>105189881.39</v>
      </c>
      <c r="AD80" s="26">
        <v>0</v>
      </c>
      <c r="AE80" s="26">
        <f t="shared" si="159"/>
        <v>105189881.39</v>
      </c>
      <c r="AF80" s="26">
        <v>0</v>
      </c>
      <c r="AG80" s="26">
        <f t="shared" si="160"/>
        <v>105189881.39</v>
      </c>
      <c r="AH80" s="26">
        <v>0</v>
      </c>
      <c r="AI80" s="26">
        <f t="shared" si="161"/>
        <v>105189881.39</v>
      </c>
    </row>
    <row r="81" spans="1:35" s="24" customFormat="1" hidden="1">
      <c r="A81" s="23" t="s">
        <v>73</v>
      </c>
      <c r="B81" s="14" t="s">
        <v>11</v>
      </c>
      <c r="C81" s="27">
        <f>C82</f>
        <v>0</v>
      </c>
      <c r="D81" s="27">
        <f t="shared" ref="D81:M81" si="162">D82</f>
        <v>0</v>
      </c>
      <c r="E81" s="27">
        <f t="shared" si="162"/>
        <v>0</v>
      </c>
      <c r="F81" s="27">
        <f t="shared" si="162"/>
        <v>0</v>
      </c>
      <c r="G81" s="27">
        <f t="shared" si="162"/>
        <v>0</v>
      </c>
      <c r="H81" s="27">
        <f t="shared" si="162"/>
        <v>0</v>
      </c>
      <c r="I81" s="27">
        <f t="shared" si="162"/>
        <v>0</v>
      </c>
      <c r="J81" s="27">
        <f t="shared" si="162"/>
        <v>0</v>
      </c>
      <c r="K81" s="27">
        <f t="shared" si="162"/>
        <v>0</v>
      </c>
      <c r="L81" s="27">
        <f t="shared" si="162"/>
        <v>0</v>
      </c>
      <c r="M81" s="47">
        <f t="shared" si="162"/>
        <v>0</v>
      </c>
      <c r="N81" s="71">
        <f>N82</f>
        <v>0</v>
      </c>
      <c r="O81" s="27">
        <f t="shared" ref="O81" si="163">O82</f>
        <v>0</v>
      </c>
      <c r="P81" s="27">
        <f t="shared" ref="P81:Q81" si="164">P82</f>
        <v>0</v>
      </c>
      <c r="Q81" s="27">
        <f t="shared" si="164"/>
        <v>0</v>
      </c>
      <c r="R81" s="27">
        <f t="shared" ref="R81" si="165">R82</f>
        <v>0</v>
      </c>
      <c r="S81" s="27">
        <f t="shared" ref="S81" si="166">S82</f>
        <v>0</v>
      </c>
      <c r="T81" s="27">
        <f t="shared" ref="T81" si="167">T82</f>
        <v>0</v>
      </c>
      <c r="U81" s="27">
        <f t="shared" ref="U81" si="168">U82</f>
        <v>0</v>
      </c>
      <c r="V81" s="27">
        <f t="shared" ref="V81" si="169">V82</f>
        <v>0</v>
      </c>
      <c r="W81" s="27">
        <f t="shared" ref="W81" si="170">W82</f>
        <v>0</v>
      </c>
      <c r="X81" s="72">
        <f t="shared" ref="X81" si="171">X82</f>
        <v>0</v>
      </c>
      <c r="Y81" s="54">
        <f>Y82</f>
        <v>0</v>
      </c>
      <c r="Z81" s="27">
        <f t="shared" ref="Z81" si="172">Z82</f>
        <v>0</v>
      </c>
      <c r="AA81" s="27">
        <f t="shared" ref="AA81" si="173">AA82</f>
        <v>0</v>
      </c>
      <c r="AB81" s="27">
        <f t="shared" ref="AB81" si="174">AB82</f>
        <v>0</v>
      </c>
      <c r="AC81" s="27">
        <f t="shared" ref="AC81:AD81" si="175">AC82</f>
        <v>0</v>
      </c>
      <c r="AD81" s="27">
        <f t="shared" si="175"/>
        <v>0</v>
      </c>
      <c r="AE81" s="27">
        <f t="shared" ref="AE81:AF81" si="176">AE82</f>
        <v>0</v>
      </c>
      <c r="AF81" s="27">
        <f t="shared" si="176"/>
        <v>0</v>
      </c>
      <c r="AG81" s="27">
        <f t="shared" ref="AG81:AH81" si="177">AG82</f>
        <v>0</v>
      </c>
      <c r="AH81" s="27">
        <f t="shared" si="177"/>
        <v>0</v>
      </c>
      <c r="AI81" s="27">
        <f t="shared" ref="AI81" si="178">AI82</f>
        <v>0</v>
      </c>
    </row>
    <row r="82" spans="1:35" hidden="1">
      <c r="A82" s="25" t="s">
        <v>74</v>
      </c>
      <c r="B82" s="6" t="s">
        <v>12</v>
      </c>
      <c r="C82" s="26">
        <v>0</v>
      </c>
      <c r="D82" s="26">
        <v>0</v>
      </c>
      <c r="E82" s="26">
        <f t="shared" si="151"/>
        <v>0</v>
      </c>
      <c r="F82" s="26">
        <v>0</v>
      </c>
      <c r="G82" s="26">
        <f t="shared" si="151"/>
        <v>0</v>
      </c>
      <c r="H82" s="26">
        <v>0</v>
      </c>
      <c r="I82" s="26">
        <f t="shared" si="151"/>
        <v>0</v>
      </c>
      <c r="J82" s="26">
        <v>0</v>
      </c>
      <c r="K82" s="26">
        <f t="shared" si="151"/>
        <v>0</v>
      </c>
      <c r="L82" s="26">
        <v>0</v>
      </c>
      <c r="M82" s="46">
        <f t="shared" si="151"/>
        <v>0</v>
      </c>
      <c r="N82" s="69">
        <v>0</v>
      </c>
      <c r="O82" s="26">
        <v>0</v>
      </c>
      <c r="P82" s="26">
        <f t="shared" ref="P82" si="179">N82+O82</f>
        <v>0</v>
      </c>
      <c r="Q82" s="26"/>
      <c r="R82" s="26">
        <f t="shared" ref="R82" si="180">P82+Q82</f>
        <v>0</v>
      </c>
      <c r="S82" s="26">
        <v>0</v>
      </c>
      <c r="T82" s="26">
        <f t="shared" ref="T82" si="181">R82+S82</f>
        <v>0</v>
      </c>
      <c r="U82" s="26">
        <v>0</v>
      </c>
      <c r="V82" s="26">
        <f t="shared" ref="V82" si="182">T82+U82</f>
        <v>0</v>
      </c>
      <c r="W82" s="26">
        <v>0</v>
      </c>
      <c r="X82" s="70">
        <f t="shared" ref="X82" si="183">V82+W82</f>
        <v>0</v>
      </c>
      <c r="Y82" s="53">
        <v>0</v>
      </c>
      <c r="Z82" s="26">
        <v>0</v>
      </c>
      <c r="AA82" s="26">
        <f t="shared" ref="AA82" si="184">Y82+Z82</f>
        <v>0</v>
      </c>
      <c r="AB82" s="26">
        <v>0</v>
      </c>
      <c r="AC82" s="26">
        <f t="shared" ref="AC82" si="185">AA82+AB82</f>
        <v>0</v>
      </c>
      <c r="AD82" s="26">
        <v>0</v>
      </c>
      <c r="AE82" s="26">
        <f t="shared" ref="AE82" si="186">AC82+AD82</f>
        <v>0</v>
      </c>
      <c r="AF82" s="26">
        <v>0</v>
      </c>
      <c r="AG82" s="26">
        <f t="shared" ref="AG82" si="187">AE82+AF82</f>
        <v>0</v>
      </c>
      <c r="AH82" s="26">
        <v>0</v>
      </c>
      <c r="AI82" s="26">
        <f t="shared" ref="AI82" si="188">AG82+AH82</f>
        <v>0</v>
      </c>
    </row>
    <row r="83" spans="1:35" s="24" customFormat="1" ht="31.5">
      <c r="A83" s="23" t="s">
        <v>75</v>
      </c>
      <c r="B83" s="14" t="s">
        <v>13</v>
      </c>
      <c r="C83" s="28">
        <f>SUM(C84:C85)</f>
        <v>21798918.16</v>
      </c>
      <c r="D83" s="28">
        <f t="shared" ref="D83:M83" si="189">SUM(D84:D85)</f>
        <v>27906506.75</v>
      </c>
      <c r="E83" s="28">
        <f t="shared" si="189"/>
        <v>49705424.909999996</v>
      </c>
      <c r="F83" s="28">
        <f t="shared" si="189"/>
        <v>-25925876.75</v>
      </c>
      <c r="G83" s="28">
        <f t="shared" si="189"/>
        <v>23779548.159999996</v>
      </c>
      <c r="H83" s="28">
        <f t="shared" si="189"/>
        <v>400430.62</v>
      </c>
      <c r="I83" s="28">
        <f t="shared" si="189"/>
        <v>24179978.779999997</v>
      </c>
      <c r="J83" s="28">
        <f t="shared" si="189"/>
        <v>-286247.57</v>
      </c>
      <c r="K83" s="28">
        <f t="shared" si="189"/>
        <v>23893731.209999997</v>
      </c>
      <c r="L83" s="28">
        <f t="shared" si="189"/>
        <v>0</v>
      </c>
      <c r="M83" s="48">
        <f t="shared" si="189"/>
        <v>23893731.209999997</v>
      </c>
      <c r="N83" s="73">
        <f>SUM(N84:N85)</f>
        <v>0</v>
      </c>
      <c r="O83" s="28">
        <f t="shared" ref="O83" si="190">SUM(O84:O85)</f>
        <v>20397578.48</v>
      </c>
      <c r="P83" s="28">
        <f t="shared" ref="P83" si="191">SUM(P84:P85)</f>
        <v>20397578.48</v>
      </c>
      <c r="Q83" s="28">
        <f t="shared" ref="Q83" si="192">SUM(Q84:Q85)</f>
        <v>-20397578.48</v>
      </c>
      <c r="R83" s="28">
        <f t="shared" ref="R83" si="193">SUM(R84:R85)</f>
        <v>0</v>
      </c>
      <c r="S83" s="28">
        <f t="shared" ref="S83" si="194">SUM(S84:S85)</f>
        <v>0</v>
      </c>
      <c r="T83" s="28">
        <f t="shared" ref="T83" si="195">SUM(T84:T85)</f>
        <v>0</v>
      </c>
      <c r="U83" s="28">
        <f t="shared" ref="U83" si="196">SUM(U84:U85)</f>
        <v>0</v>
      </c>
      <c r="V83" s="28">
        <f t="shared" ref="V83" si="197">SUM(V84:V85)</f>
        <v>0</v>
      </c>
      <c r="W83" s="28">
        <f t="shared" ref="W83" si="198">SUM(W84:W85)</f>
        <v>0</v>
      </c>
      <c r="X83" s="74">
        <f t="shared" ref="X83" si="199">SUM(X84:X85)</f>
        <v>0</v>
      </c>
      <c r="Y83" s="55">
        <f>SUM(Y84:Y85)</f>
        <v>0</v>
      </c>
      <c r="Z83" s="28">
        <f t="shared" ref="Z83" si="200">SUM(Z84:Z85)</f>
        <v>20397578.48</v>
      </c>
      <c r="AA83" s="28">
        <f t="shared" ref="AA83" si="201">SUM(AA84:AA85)</f>
        <v>20397578.48</v>
      </c>
      <c r="AB83" s="28">
        <f t="shared" ref="AB83" si="202">SUM(AB84:AB85)</f>
        <v>-20397578.48</v>
      </c>
      <c r="AC83" s="28">
        <f t="shared" ref="AC83:AD83" si="203">SUM(AC84:AC85)</f>
        <v>0</v>
      </c>
      <c r="AD83" s="28">
        <f t="shared" si="203"/>
        <v>0</v>
      </c>
      <c r="AE83" s="28">
        <f t="shared" ref="AE83:AF83" si="204">SUM(AE84:AE85)</f>
        <v>0</v>
      </c>
      <c r="AF83" s="28">
        <f t="shared" si="204"/>
        <v>0</v>
      </c>
      <c r="AG83" s="28">
        <f t="shared" ref="AG83:AH83" si="205">SUM(AG84:AG85)</f>
        <v>0</v>
      </c>
      <c r="AH83" s="28">
        <f t="shared" si="205"/>
        <v>0</v>
      </c>
      <c r="AI83" s="28">
        <f t="shared" ref="AI83" si="206">SUM(AI84:AI85)</f>
        <v>0</v>
      </c>
    </row>
    <row r="84" spans="1:35">
      <c r="A84" s="25" t="s">
        <v>76</v>
      </c>
      <c r="B84" s="6" t="s">
        <v>197</v>
      </c>
      <c r="C84" s="26">
        <v>40000</v>
      </c>
      <c r="D84" s="26">
        <v>0</v>
      </c>
      <c r="E84" s="26">
        <f t="shared" si="151"/>
        <v>40000</v>
      </c>
      <c r="F84" s="26">
        <v>0</v>
      </c>
      <c r="G84" s="26">
        <f t="shared" si="151"/>
        <v>40000</v>
      </c>
      <c r="H84" s="26">
        <v>0</v>
      </c>
      <c r="I84" s="26">
        <f t="shared" si="151"/>
        <v>40000</v>
      </c>
      <c r="J84" s="26">
        <v>0</v>
      </c>
      <c r="K84" s="26">
        <f t="shared" si="151"/>
        <v>40000</v>
      </c>
      <c r="L84" s="26">
        <v>0</v>
      </c>
      <c r="M84" s="46">
        <f t="shared" si="151"/>
        <v>40000</v>
      </c>
      <c r="N84" s="69">
        <v>0</v>
      </c>
      <c r="O84" s="26">
        <v>0</v>
      </c>
      <c r="P84" s="26">
        <f t="shared" ref="P84:P85" si="207">N84+O84</f>
        <v>0</v>
      </c>
      <c r="Q84" s="26">
        <v>0</v>
      </c>
      <c r="R84" s="26">
        <f t="shared" ref="R84:R85" si="208">P84+Q84</f>
        <v>0</v>
      </c>
      <c r="S84" s="26">
        <v>0</v>
      </c>
      <c r="T84" s="26">
        <f t="shared" ref="T84:T85" si="209">R84+S84</f>
        <v>0</v>
      </c>
      <c r="U84" s="26">
        <v>0</v>
      </c>
      <c r="V84" s="26">
        <f t="shared" ref="V84:V85" si="210">T84+U84</f>
        <v>0</v>
      </c>
      <c r="W84" s="26">
        <v>0</v>
      </c>
      <c r="X84" s="70">
        <f t="shared" ref="X84:X85" si="211">V84+W84</f>
        <v>0</v>
      </c>
      <c r="Y84" s="53">
        <v>0</v>
      </c>
      <c r="Z84" s="26">
        <v>0</v>
      </c>
      <c r="AA84" s="26">
        <f t="shared" ref="AA84:AA85" si="212">Y84+Z84</f>
        <v>0</v>
      </c>
      <c r="AB84" s="26">
        <v>0</v>
      </c>
      <c r="AC84" s="26">
        <f t="shared" ref="AC84:AC85" si="213">AA84+AB84</f>
        <v>0</v>
      </c>
      <c r="AD84" s="26">
        <v>0</v>
      </c>
      <c r="AE84" s="26">
        <f t="shared" ref="AE84:AE85" si="214">AC84+AD84</f>
        <v>0</v>
      </c>
      <c r="AF84" s="26">
        <v>0</v>
      </c>
      <c r="AG84" s="26">
        <f t="shared" ref="AG84:AG85" si="215">AE84+AF84</f>
        <v>0</v>
      </c>
      <c r="AH84" s="26">
        <v>0</v>
      </c>
      <c r="AI84" s="26">
        <f t="shared" ref="AI84:AI85" si="216">AG84+AH84</f>
        <v>0</v>
      </c>
    </row>
    <row r="85" spans="1:35" ht="47.25">
      <c r="A85" s="25" t="s">
        <v>195</v>
      </c>
      <c r="B85" s="6" t="s">
        <v>196</v>
      </c>
      <c r="C85" s="26">
        <v>21758918.16</v>
      </c>
      <c r="D85" s="26">
        <v>27906506.75</v>
      </c>
      <c r="E85" s="26">
        <f t="shared" si="151"/>
        <v>49665424.909999996</v>
      </c>
      <c r="F85" s="26">
        <v>-25925876.75</v>
      </c>
      <c r="G85" s="26">
        <f t="shared" si="151"/>
        <v>23739548.159999996</v>
      </c>
      <c r="H85" s="26">
        <v>400430.62</v>
      </c>
      <c r="I85" s="26">
        <f t="shared" si="151"/>
        <v>24139978.779999997</v>
      </c>
      <c r="J85" s="26">
        <v>-286247.57</v>
      </c>
      <c r="K85" s="26">
        <f t="shared" si="151"/>
        <v>23853731.209999997</v>
      </c>
      <c r="L85" s="26">
        <v>0</v>
      </c>
      <c r="M85" s="46">
        <f t="shared" si="151"/>
        <v>23853731.209999997</v>
      </c>
      <c r="N85" s="69">
        <v>0</v>
      </c>
      <c r="O85" s="26">
        <v>20397578.48</v>
      </c>
      <c r="P85" s="26">
        <f t="shared" si="207"/>
        <v>20397578.48</v>
      </c>
      <c r="Q85" s="26">
        <v>-20397578.48</v>
      </c>
      <c r="R85" s="26">
        <f t="shared" si="208"/>
        <v>0</v>
      </c>
      <c r="S85" s="26">
        <v>0</v>
      </c>
      <c r="T85" s="26">
        <f t="shared" si="209"/>
        <v>0</v>
      </c>
      <c r="U85" s="26">
        <v>0</v>
      </c>
      <c r="V85" s="26">
        <f t="shared" si="210"/>
        <v>0</v>
      </c>
      <c r="W85" s="26">
        <v>0</v>
      </c>
      <c r="X85" s="70">
        <f t="shared" si="211"/>
        <v>0</v>
      </c>
      <c r="Y85" s="53">
        <v>0</v>
      </c>
      <c r="Z85" s="26">
        <v>20397578.48</v>
      </c>
      <c r="AA85" s="26">
        <f t="shared" si="212"/>
        <v>20397578.48</v>
      </c>
      <c r="AB85" s="26">
        <v>-20397578.48</v>
      </c>
      <c r="AC85" s="26">
        <f t="shared" si="213"/>
        <v>0</v>
      </c>
      <c r="AD85" s="26">
        <v>0</v>
      </c>
      <c r="AE85" s="26">
        <f t="shared" si="214"/>
        <v>0</v>
      </c>
      <c r="AF85" s="26">
        <v>0</v>
      </c>
      <c r="AG85" s="26">
        <f t="shared" si="215"/>
        <v>0</v>
      </c>
      <c r="AH85" s="26">
        <v>0</v>
      </c>
      <c r="AI85" s="26">
        <f t="shared" si="216"/>
        <v>0</v>
      </c>
    </row>
    <row r="86" spans="1:35" s="24" customFormat="1">
      <c r="A86" s="23" t="s">
        <v>77</v>
      </c>
      <c r="B86" s="14" t="s">
        <v>14</v>
      </c>
      <c r="C86" s="28">
        <f>SUM(C87:C92)</f>
        <v>59197221.130000003</v>
      </c>
      <c r="D86" s="28">
        <f t="shared" ref="D86:M86" si="217">SUM(D87:D92)</f>
        <v>3584201.8</v>
      </c>
      <c r="E86" s="28">
        <f t="shared" si="217"/>
        <v>62781422.93</v>
      </c>
      <c r="F86" s="28">
        <f t="shared" si="217"/>
        <v>14291210.560000001</v>
      </c>
      <c r="G86" s="28">
        <f t="shared" si="217"/>
        <v>77072633.489999995</v>
      </c>
      <c r="H86" s="28">
        <f t="shared" si="217"/>
        <v>10409267.9</v>
      </c>
      <c r="I86" s="28">
        <f t="shared" si="217"/>
        <v>87481901.390000001</v>
      </c>
      <c r="J86" s="28">
        <f t="shared" si="217"/>
        <v>8524489.3500000015</v>
      </c>
      <c r="K86" s="28">
        <f t="shared" si="217"/>
        <v>96006390.739999995</v>
      </c>
      <c r="L86" s="28">
        <f t="shared" si="217"/>
        <v>77144.740000000005</v>
      </c>
      <c r="M86" s="48">
        <f t="shared" si="217"/>
        <v>96083535.480000004</v>
      </c>
      <c r="N86" s="73">
        <f>SUM(N87:N92)</f>
        <v>49705789.539999999</v>
      </c>
      <c r="O86" s="28">
        <f t="shared" ref="O86" si="218">SUM(O87:O92)</f>
        <v>2224366.4500000002</v>
      </c>
      <c r="P86" s="28">
        <f t="shared" ref="P86" si="219">SUM(P87:P92)</f>
        <v>51930155.990000002</v>
      </c>
      <c r="Q86" s="28">
        <f t="shared" ref="Q86" si="220">SUM(Q87:Q92)</f>
        <v>0</v>
      </c>
      <c r="R86" s="28">
        <f t="shared" ref="R86" si="221">SUM(R87:R92)</f>
        <v>51930155.990000002</v>
      </c>
      <c r="S86" s="28">
        <f t="shared" ref="S86" si="222">SUM(S87:S92)</f>
        <v>0</v>
      </c>
      <c r="T86" s="28">
        <f t="shared" ref="T86" si="223">SUM(T87:T92)</f>
        <v>51930155.990000002</v>
      </c>
      <c r="U86" s="28">
        <f t="shared" ref="U86" si="224">SUM(U87:U92)</f>
        <v>0</v>
      </c>
      <c r="V86" s="28">
        <f t="shared" ref="V86" si="225">SUM(V87:V92)</f>
        <v>51930155.990000002</v>
      </c>
      <c r="W86" s="28">
        <f t="shared" ref="W86" si="226">SUM(W87:W92)</f>
        <v>0</v>
      </c>
      <c r="X86" s="74">
        <f t="shared" ref="X86" si="227">SUM(X87:X92)</f>
        <v>51930155.990000002</v>
      </c>
      <c r="Y86" s="55">
        <f>SUM(Y87:Y92)</f>
        <v>49724789.539999999</v>
      </c>
      <c r="Z86" s="28">
        <f t="shared" ref="Z86" si="228">SUM(Z87:Z92)</f>
        <v>2224366.4500000002</v>
      </c>
      <c r="AA86" s="28">
        <f t="shared" ref="AA86" si="229">SUM(AA87:AA92)</f>
        <v>51949155.990000002</v>
      </c>
      <c r="AB86" s="28">
        <f t="shared" ref="AB86" si="230">SUM(AB87:AB92)</f>
        <v>0</v>
      </c>
      <c r="AC86" s="28">
        <f t="shared" ref="AC86:AD86" si="231">SUM(AC87:AC92)</f>
        <v>51949155.990000002</v>
      </c>
      <c r="AD86" s="28">
        <f t="shared" si="231"/>
        <v>0</v>
      </c>
      <c r="AE86" s="28">
        <f t="shared" ref="AE86:AF86" si="232">SUM(AE87:AE92)</f>
        <v>51949155.990000002</v>
      </c>
      <c r="AF86" s="28">
        <f t="shared" si="232"/>
        <v>0</v>
      </c>
      <c r="AG86" s="28">
        <f t="shared" ref="AG86:AH86" si="233">SUM(AG87:AG92)</f>
        <v>51949155.990000002</v>
      </c>
      <c r="AH86" s="28">
        <f t="shared" si="233"/>
        <v>0</v>
      </c>
      <c r="AI86" s="28">
        <f t="shared" ref="AI86" si="234">SUM(AI87:AI92)</f>
        <v>51949155.990000002</v>
      </c>
    </row>
    <row r="87" spans="1:35">
      <c r="A87" s="25" t="s">
        <v>78</v>
      </c>
      <c r="B87" s="6" t="s">
        <v>15</v>
      </c>
      <c r="C87" s="29">
        <v>4177060.54</v>
      </c>
      <c r="D87" s="29">
        <v>1932366.45</v>
      </c>
      <c r="E87" s="26">
        <f t="shared" si="151"/>
        <v>6109426.9900000002</v>
      </c>
      <c r="F87" s="29">
        <v>0</v>
      </c>
      <c r="G87" s="26">
        <f t="shared" si="151"/>
        <v>6109426.9900000002</v>
      </c>
      <c r="H87" s="29">
        <v>0</v>
      </c>
      <c r="I87" s="26">
        <f t="shared" si="151"/>
        <v>6109426.9900000002</v>
      </c>
      <c r="J87" s="29">
        <v>0</v>
      </c>
      <c r="K87" s="26">
        <f t="shared" si="151"/>
        <v>6109426.9900000002</v>
      </c>
      <c r="L87" s="29">
        <v>0</v>
      </c>
      <c r="M87" s="46">
        <f t="shared" si="151"/>
        <v>6109426.9900000002</v>
      </c>
      <c r="N87" s="75">
        <v>4177060.54</v>
      </c>
      <c r="O87" s="29">
        <v>2224366.4500000002</v>
      </c>
      <c r="P87" s="26">
        <f t="shared" ref="P87:P92" si="235">N87+O87</f>
        <v>6401426.9900000002</v>
      </c>
      <c r="Q87" s="29">
        <v>0</v>
      </c>
      <c r="R87" s="26">
        <f t="shared" ref="R87:R92" si="236">P87+Q87</f>
        <v>6401426.9900000002</v>
      </c>
      <c r="S87" s="29">
        <v>0</v>
      </c>
      <c r="T87" s="26">
        <f t="shared" ref="T87:T92" si="237">R87+S87</f>
        <v>6401426.9900000002</v>
      </c>
      <c r="U87" s="29">
        <v>0</v>
      </c>
      <c r="V87" s="26">
        <f t="shared" ref="V87:V92" si="238">T87+U87</f>
        <v>6401426.9900000002</v>
      </c>
      <c r="W87" s="29">
        <v>0</v>
      </c>
      <c r="X87" s="70">
        <f t="shared" ref="X87:X92" si="239">V87+W87</f>
        <v>6401426.9900000002</v>
      </c>
      <c r="Y87" s="56">
        <v>4177060.54</v>
      </c>
      <c r="Z87" s="29">
        <v>2224366.4500000002</v>
      </c>
      <c r="AA87" s="26">
        <f t="shared" ref="AA87:AA92" si="240">Y87+Z87</f>
        <v>6401426.9900000002</v>
      </c>
      <c r="AB87" s="29">
        <v>0</v>
      </c>
      <c r="AC87" s="26">
        <f t="shared" ref="AC87:AC92" si="241">AA87+AB87</f>
        <v>6401426.9900000002</v>
      </c>
      <c r="AD87" s="29">
        <v>0</v>
      </c>
      <c r="AE87" s="26">
        <f t="shared" ref="AE87:AE92" si="242">AC87+AD87</f>
        <v>6401426.9900000002</v>
      </c>
      <c r="AF87" s="29">
        <v>0</v>
      </c>
      <c r="AG87" s="26">
        <f t="shared" ref="AG87:AG92" si="243">AE87+AF87</f>
        <v>6401426.9900000002</v>
      </c>
      <c r="AH87" s="29">
        <v>0</v>
      </c>
      <c r="AI87" s="26">
        <f t="shared" ref="AI87:AI92" si="244">AG87+AH87</f>
        <v>6401426.9900000002</v>
      </c>
    </row>
    <row r="88" spans="1:35">
      <c r="A88" s="25" t="s">
        <v>79</v>
      </c>
      <c r="B88" s="6" t="s">
        <v>16</v>
      </c>
      <c r="C88" s="26">
        <v>0</v>
      </c>
      <c r="D88" s="26">
        <v>0</v>
      </c>
      <c r="E88" s="26">
        <f t="shared" si="151"/>
        <v>0</v>
      </c>
      <c r="F88" s="26">
        <v>11056167.300000001</v>
      </c>
      <c r="G88" s="26">
        <f t="shared" si="151"/>
        <v>11056167.300000001</v>
      </c>
      <c r="H88" s="26">
        <v>0</v>
      </c>
      <c r="I88" s="26">
        <f t="shared" si="151"/>
        <v>11056167.300000001</v>
      </c>
      <c r="J88" s="26">
        <v>1808738.57</v>
      </c>
      <c r="K88" s="26">
        <f t="shared" si="151"/>
        <v>12864905.870000001</v>
      </c>
      <c r="L88" s="26">
        <v>77144.740000000005</v>
      </c>
      <c r="M88" s="46">
        <f t="shared" si="151"/>
        <v>12942050.610000001</v>
      </c>
      <c r="N88" s="69">
        <v>0</v>
      </c>
      <c r="O88" s="26">
        <v>0</v>
      </c>
      <c r="P88" s="26">
        <f t="shared" si="235"/>
        <v>0</v>
      </c>
      <c r="Q88" s="26">
        <v>0</v>
      </c>
      <c r="R88" s="26">
        <f t="shared" si="236"/>
        <v>0</v>
      </c>
      <c r="S88" s="26">
        <v>0</v>
      </c>
      <c r="T88" s="26">
        <f t="shared" si="237"/>
        <v>0</v>
      </c>
      <c r="U88" s="26">
        <v>0</v>
      </c>
      <c r="V88" s="26">
        <f t="shared" si="238"/>
        <v>0</v>
      </c>
      <c r="W88" s="26">
        <v>0</v>
      </c>
      <c r="X88" s="70">
        <f t="shared" si="239"/>
        <v>0</v>
      </c>
      <c r="Y88" s="53">
        <v>0</v>
      </c>
      <c r="Z88" s="26">
        <v>0</v>
      </c>
      <c r="AA88" s="26">
        <f t="shared" si="240"/>
        <v>0</v>
      </c>
      <c r="AB88" s="26">
        <v>0</v>
      </c>
      <c r="AC88" s="26">
        <f t="shared" si="241"/>
        <v>0</v>
      </c>
      <c r="AD88" s="26">
        <v>0</v>
      </c>
      <c r="AE88" s="26">
        <f t="shared" si="242"/>
        <v>0</v>
      </c>
      <c r="AF88" s="26">
        <v>0</v>
      </c>
      <c r="AG88" s="26">
        <f t="shared" si="243"/>
        <v>0</v>
      </c>
      <c r="AH88" s="26">
        <v>0</v>
      </c>
      <c r="AI88" s="26">
        <f t="shared" si="244"/>
        <v>0</v>
      </c>
    </row>
    <row r="89" spans="1:35">
      <c r="A89" s="25" t="s">
        <v>80</v>
      </c>
      <c r="B89" s="6" t="s">
        <v>17</v>
      </c>
      <c r="C89" s="26">
        <v>10000</v>
      </c>
      <c r="D89" s="26">
        <v>50000</v>
      </c>
      <c r="E89" s="26">
        <f t="shared" si="151"/>
        <v>60000</v>
      </c>
      <c r="F89" s="26">
        <v>0</v>
      </c>
      <c r="G89" s="26">
        <f t="shared" si="151"/>
        <v>60000</v>
      </c>
      <c r="H89" s="26">
        <v>0</v>
      </c>
      <c r="I89" s="26">
        <f t="shared" si="151"/>
        <v>60000</v>
      </c>
      <c r="J89" s="26">
        <v>0</v>
      </c>
      <c r="K89" s="26">
        <f t="shared" si="151"/>
        <v>60000</v>
      </c>
      <c r="L89" s="26">
        <v>0</v>
      </c>
      <c r="M89" s="46">
        <f t="shared" si="151"/>
        <v>60000</v>
      </c>
      <c r="N89" s="69">
        <v>10000</v>
      </c>
      <c r="O89" s="26">
        <v>0</v>
      </c>
      <c r="P89" s="26">
        <f t="shared" si="235"/>
        <v>10000</v>
      </c>
      <c r="Q89" s="26">
        <v>0</v>
      </c>
      <c r="R89" s="26">
        <f t="shared" si="236"/>
        <v>10000</v>
      </c>
      <c r="S89" s="26">
        <v>0</v>
      </c>
      <c r="T89" s="26">
        <f t="shared" si="237"/>
        <v>10000</v>
      </c>
      <c r="U89" s="26">
        <v>0</v>
      </c>
      <c r="V89" s="26">
        <f t="shared" si="238"/>
        <v>10000</v>
      </c>
      <c r="W89" s="26">
        <v>0</v>
      </c>
      <c r="X89" s="70">
        <f t="shared" si="239"/>
        <v>10000</v>
      </c>
      <c r="Y89" s="53">
        <v>10000</v>
      </c>
      <c r="Z89" s="26">
        <v>0</v>
      </c>
      <c r="AA89" s="26">
        <f t="shared" si="240"/>
        <v>10000</v>
      </c>
      <c r="AB89" s="26">
        <v>0</v>
      </c>
      <c r="AC89" s="26">
        <f t="shared" si="241"/>
        <v>10000</v>
      </c>
      <c r="AD89" s="26">
        <v>0</v>
      </c>
      <c r="AE89" s="26">
        <f t="shared" si="242"/>
        <v>10000</v>
      </c>
      <c r="AF89" s="26">
        <v>0</v>
      </c>
      <c r="AG89" s="26">
        <f t="shared" si="243"/>
        <v>10000</v>
      </c>
      <c r="AH89" s="26">
        <v>0</v>
      </c>
      <c r="AI89" s="26">
        <f t="shared" si="244"/>
        <v>10000</v>
      </c>
    </row>
    <row r="90" spans="1:35">
      <c r="A90" s="25" t="s">
        <v>219</v>
      </c>
      <c r="B90" s="6" t="s">
        <v>220</v>
      </c>
      <c r="C90" s="26">
        <v>7538048.7000000002</v>
      </c>
      <c r="D90" s="26">
        <v>1601835.35</v>
      </c>
      <c r="E90" s="26">
        <f t="shared" si="151"/>
        <v>9139884.0500000007</v>
      </c>
      <c r="F90" s="26">
        <v>0</v>
      </c>
      <c r="G90" s="26">
        <f t="shared" si="151"/>
        <v>9139884.0500000007</v>
      </c>
      <c r="H90" s="26">
        <v>0</v>
      </c>
      <c r="I90" s="26">
        <f t="shared" si="151"/>
        <v>9139884.0500000007</v>
      </c>
      <c r="J90" s="26">
        <v>-3500000</v>
      </c>
      <c r="K90" s="26">
        <f t="shared" si="151"/>
        <v>5639884.0500000007</v>
      </c>
      <c r="L90" s="26">
        <v>0</v>
      </c>
      <c r="M90" s="46">
        <f t="shared" si="151"/>
        <v>5639884.0500000007</v>
      </c>
      <c r="N90" s="69">
        <v>0</v>
      </c>
      <c r="O90" s="26">
        <v>0</v>
      </c>
      <c r="P90" s="26">
        <f t="shared" si="235"/>
        <v>0</v>
      </c>
      <c r="Q90" s="26">
        <v>0</v>
      </c>
      <c r="R90" s="26">
        <f t="shared" si="236"/>
        <v>0</v>
      </c>
      <c r="S90" s="26">
        <v>0</v>
      </c>
      <c r="T90" s="26">
        <f t="shared" si="237"/>
        <v>0</v>
      </c>
      <c r="U90" s="26">
        <v>0</v>
      </c>
      <c r="V90" s="26">
        <f t="shared" si="238"/>
        <v>0</v>
      </c>
      <c r="W90" s="26">
        <v>0</v>
      </c>
      <c r="X90" s="70">
        <f t="shared" si="239"/>
        <v>0</v>
      </c>
      <c r="Y90" s="53">
        <v>0</v>
      </c>
      <c r="Z90" s="26">
        <v>0</v>
      </c>
      <c r="AA90" s="26">
        <f t="shared" si="240"/>
        <v>0</v>
      </c>
      <c r="AB90" s="26">
        <v>0</v>
      </c>
      <c r="AC90" s="26">
        <f t="shared" si="241"/>
        <v>0</v>
      </c>
      <c r="AD90" s="26">
        <v>0</v>
      </c>
      <c r="AE90" s="26">
        <f t="shared" si="242"/>
        <v>0</v>
      </c>
      <c r="AF90" s="26">
        <v>0</v>
      </c>
      <c r="AG90" s="26">
        <f t="shared" si="243"/>
        <v>0</v>
      </c>
      <c r="AH90" s="26">
        <v>0</v>
      </c>
      <c r="AI90" s="26">
        <f t="shared" si="244"/>
        <v>0</v>
      </c>
    </row>
    <row r="91" spans="1:35">
      <c r="A91" s="25" t="s">
        <v>81</v>
      </c>
      <c r="B91" s="6" t="s">
        <v>18</v>
      </c>
      <c r="C91" s="26">
        <v>44922111.890000001</v>
      </c>
      <c r="D91" s="26">
        <v>0</v>
      </c>
      <c r="E91" s="26">
        <f t="shared" si="151"/>
        <v>44922111.890000001</v>
      </c>
      <c r="F91" s="26">
        <v>623096.99</v>
      </c>
      <c r="G91" s="26">
        <f t="shared" si="151"/>
        <v>45545208.880000003</v>
      </c>
      <c r="H91" s="26">
        <v>10409267.9</v>
      </c>
      <c r="I91" s="26">
        <f t="shared" si="151"/>
        <v>55954476.780000001</v>
      </c>
      <c r="J91" s="26">
        <v>10822963.720000001</v>
      </c>
      <c r="K91" s="26">
        <f t="shared" si="151"/>
        <v>66777440.5</v>
      </c>
      <c r="L91" s="26">
        <v>0</v>
      </c>
      <c r="M91" s="46">
        <f t="shared" si="151"/>
        <v>66777440.5</v>
      </c>
      <c r="N91" s="69">
        <v>44371729</v>
      </c>
      <c r="O91" s="26">
        <v>0</v>
      </c>
      <c r="P91" s="26">
        <f t="shared" si="235"/>
        <v>44371729</v>
      </c>
      <c r="Q91" s="26">
        <v>0</v>
      </c>
      <c r="R91" s="26">
        <f t="shared" si="236"/>
        <v>44371729</v>
      </c>
      <c r="S91" s="26">
        <v>0</v>
      </c>
      <c r="T91" s="26">
        <f t="shared" si="237"/>
        <v>44371729</v>
      </c>
      <c r="U91" s="26">
        <v>0</v>
      </c>
      <c r="V91" s="26">
        <f t="shared" si="238"/>
        <v>44371729</v>
      </c>
      <c r="W91" s="26">
        <v>0</v>
      </c>
      <c r="X91" s="70">
        <f t="shared" si="239"/>
        <v>44371729</v>
      </c>
      <c r="Y91" s="53">
        <v>44371729</v>
      </c>
      <c r="Z91" s="26">
        <v>0</v>
      </c>
      <c r="AA91" s="26">
        <f t="shared" si="240"/>
        <v>44371729</v>
      </c>
      <c r="AB91" s="26">
        <v>0</v>
      </c>
      <c r="AC91" s="26">
        <f t="shared" si="241"/>
        <v>44371729</v>
      </c>
      <c r="AD91" s="26">
        <v>0</v>
      </c>
      <c r="AE91" s="26">
        <f t="shared" si="242"/>
        <v>44371729</v>
      </c>
      <c r="AF91" s="26">
        <v>0</v>
      </c>
      <c r="AG91" s="26">
        <f t="shared" si="243"/>
        <v>44371729</v>
      </c>
      <c r="AH91" s="26">
        <v>0</v>
      </c>
      <c r="AI91" s="26">
        <f t="shared" si="244"/>
        <v>44371729</v>
      </c>
    </row>
    <row r="92" spans="1:35" ht="31.5">
      <c r="A92" s="25" t="s">
        <v>82</v>
      </c>
      <c r="B92" s="6" t="s">
        <v>19</v>
      </c>
      <c r="C92" s="26">
        <v>2550000</v>
      </c>
      <c r="D92" s="26">
        <v>0</v>
      </c>
      <c r="E92" s="26">
        <f t="shared" si="151"/>
        <v>2550000</v>
      </c>
      <c r="F92" s="26">
        <v>2611946.27</v>
      </c>
      <c r="G92" s="26">
        <f t="shared" si="151"/>
        <v>5161946.2699999996</v>
      </c>
      <c r="H92" s="26">
        <v>0</v>
      </c>
      <c r="I92" s="26">
        <f t="shared" si="151"/>
        <v>5161946.2699999996</v>
      </c>
      <c r="J92" s="26">
        <v>-607212.93999999994</v>
      </c>
      <c r="K92" s="26">
        <f t="shared" si="151"/>
        <v>4554733.33</v>
      </c>
      <c r="L92" s="26">
        <v>0</v>
      </c>
      <c r="M92" s="46">
        <f t="shared" si="151"/>
        <v>4554733.33</v>
      </c>
      <c r="N92" s="69">
        <v>1147000</v>
      </c>
      <c r="O92" s="26">
        <v>0</v>
      </c>
      <c r="P92" s="26">
        <f t="shared" si="235"/>
        <v>1147000</v>
      </c>
      <c r="Q92" s="26">
        <v>0</v>
      </c>
      <c r="R92" s="26">
        <f t="shared" si="236"/>
        <v>1147000</v>
      </c>
      <c r="S92" s="26">
        <v>0</v>
      </c>
      <c r="T92" s="26">
        <f t="shared" si="237"/>
        <v>1147000</v>
      </c>
      <c r="U92" s="26">
        <v>0</v>
      </c>
      <c r="V92" s="26">
        <f t="shared" si="238"/>
        <v>1147000</v>
      </c>
      <c r="W92" s="26">
        <v>0</v>
      </c>
      <c r="X92" s="70">
        <f t="shared" si="239"/>
        <v>1147000</v>
      </c>
      <c r="Y92" s="53">
        <v>1166000</v>
      </c>
      <c r="Z92" s="26">
        <v>0</v>
      </c>
      <c r="AA92" s="26">
        <f t="shared" si="240"/>
        <v>1166000</v>
      </c>
      <c r="AB92" s="26">
        <v>0</v>
      </c>
      <c r="AC92" s="26">
        <f t="shared" si="241"/>
        <v>1166000</v>
      </c>
      <c r="AD92" s="26">
        <v>0</v>
      </c>
      <c r="AE92" s="26">
        <f t="shared" si="242"/>
        <v>1166000</v>
      </c>
      <c r="AF92" s="26">
        <v>0</v>
      </c>
      <c r="AG92" s="26">
        <f t="shared" si="243"/>
        <v>1166000</v>
      </c>
      <c r="AH92" s="26">
        <v>0</v>
      </c>
      <c r="AI92" s="26">
        <f t="shared" si="244"/>
        <v>1166000</v>
      </c>
    </row>
    <row r="93" spans="1:35" s="24" customFormat="1" ht="31.5">
      <c r="A93" s="23" t="s">
        <v>83</v>
      </c>
      <c r="B93" s="14" t="s">
        <v>20</v>
      </c>
      <c r="C93" s="28">
        <f>SUM(C94:C97)</f>
        <v>137405371.33000001</v>
      </c>
      <c r="D93" s="28">
        <f t="shared" ref="D93:M93" si="245">SUM(D94:D97)</f>
        <v>14271345.869999997</v>
      </c>
      <c r="E93" s="28">
        <f t="shared" si="245"/>
        <v>151676717.19999999</v>
      </c>
      <c r="F93" s="28">
        <f t="shared" si="245"/>
        <v>-10928544.810000001</v>
      </c>
      <c r="G93" s="28">
        <f t="shared" si="245"/>
        <v>140748172.39000002</v>
      </c>
      <c r="H93" s="28">
        <f t="shared" si="245"/>
        <v>22768181.899999999</v>
      </c>
      <c r="I93" s="28">
        <f t="shared" si="245"/>
        <v>163516354.28999999</v>
      </c>
      <c r="J93" s="28">
        <f t="shared" si="245"/>
        <v>6767561.1900000004</v>
      </c>
      <c r="K93" s="28">
        <f t="shared" si="245"/>
        <v>170283915.47999999</v>
      </c>
      <c r="L93" s="28">
        <f t="shared" si="245"/>
        <v>-4888449.1400000006</v>
      </c>
      <c r="M93" s="48">
        <f t="shared" si="245"/>
        <v>165395466.33999997</v>
      </c>
      <c r="N93" s="73">
        <f>SUM(N94:N97)</f>
        <v>78231009.379999995</v>
      </c>
      <c r="O93" s="28">
        <f t="shared" ref="O93" si="246">SUM(O94:O97)</f>
        <v>237575.7</v>
      </c>
      <c r="P93" s="28">
        <f t="shared" ref="P93" si="247">SUM(P94:P97)</f>
        <v>78468585.080000013</v>
      </c>
      <c r="Q93" s="28">
        <f t="shared" ref="Q93" si="248">SUM(Q94:Q97)</f>
        <v>0</v>
      </c>
      <c r="R93" s="28">
        <f t="shared" ref="R93" si="249">SUM(R94:R97)</f>
        <v>78468585.080000013</v>
      </c>
      <c r="S93" s="28">
        <f t="shared" ref="S93" si="250">SUM(S94:S97)</f>
        <v>0</v>
      </c>
      <c r="T93" s="28">
        <f t="shared" ref="T93" si="251">SUM(T94:T97)</f>
        <v>78468585.080000013</v>
      </c>
      <c r="U93" s="28">
        <f t="shared" ref="U93" si="252">SUM(U94:U97)</f>
        <v>0</v>
      </c>
      <c r="V93" s="28">
        <f t="shared" ref="V93" si="253">SUM(V94:V97)</f>
        <v>78468585.080000013</v>
      </c>
      <c r="W93" s="28">
        <f t="shared" ref="W93" si="254">SUM(W94:W97)</f>
        <v>0</v>
      </c>
      <c r="X93" s="74">
        <f t="shared" ref="X93" si="255">SUM(X94:X97)</f>
        <v>78468585.080000013</v>
      </c>
      <c r="Y93" s="55">
        <f>SUM(Y94:Y97)</f>
        <v>49362967.100000001</v>
      </c>
      <c r="Z93" s="28">
        <f t="shared" ref="Z93" si="256">SUM(Z94:Z97)</f>
        <v>158327.98000000001</v>
      </c>
      <c r="AA93" s="28">
        <f t="shared" ref="AA93" si="257">SUM(AA94:AA97)</f>
        <v>49521295.079999998</v>
      </c>
      <c r="AB93" s="28">
        <f t="shared" ref="AB93" si="258">SUM(AB94:AB97)</f>
        <v>0</v>
      </c>
      <c r="AC93" s="28">
        <f t="shared" ref="AC93:AD93" si="259">SUM(AC94:AC97)</f>
        <v>49521295.079999998</v>
      </c>
      <c r="AD93" s="28">
        <f t="shared" si="259"/>
        <v>0</v>
      </c>
      <c r="AE93" s="28">
        <f t="shared" ref="AE93:AF93" si="260">SUM(AE94:AE97)</f>
        <v>49521295.079999998</v>
      </c>
      <c r="AF93" s="28">
        <f t="shared" si="260"/>
        <v>0</v>
      </c>
      <c r="AG93" s="28">
        <f t="shared" ref="AG93:AH93" si="261">SUM(AG94:AG97)</f>
        <v>49521295.079999998</v>
      </c>
      <c r="AH93" s="28">
        <f t="shared" si="261"/>
        <v>0</v>
      </c>
      <c r="AI93" s="28">
        <f t="shared" ref="AI93" si="262">SUM(AI94:AI97)</f>
        <v>49521295.079999998</v>
      </c>
    </row>
    <row r="94" spans="1:35">
      <c r="A94" s="25" t="s">
        <v>84</v>
      </c>
      <c r="B94" s="6" t="s">
        <v>21</v>
      </c>
      <c r="C94" s="26">
        <v>30800000</v>
      </c>
      <c r="D94" s="26">
        <v>6940030.29</v>
      </c>
      <c r="E94" s="26">
        <f t="shared" si="151"/>
        <v>37740030.289999999</v>
      </c>
      <c r="F94" s="26">
        <v>277933.59999999998</v>
      </c>
      <c r="G94" s="26">
        <f t="shared" si="151"/>
        <v>38017963.890000001</v>
      </c>
      <c r="H94" s="26">
        <v>13487068.369999999</v>
      </c>
      <c r="I94" s="26">
        <f t="shared" si="151"/>
        <v>51505032.259999998</v>
      </c>
      <c r="J94" s="26">
        <v>7309267.5800000001</v>
      </c>
      <c r="K94" s="26">
        <f t="shared" si="151"/>
        <v>58814299.839999996</v>
      </c>
      <c r="L94" s="26"/>
      <c r="M94" s="46">
        <f t="shared" si="151"/>
        <v>58814299.839999996</v>
      </c>
      <c r="N94" s="69">
        <v>32137290</v>
      </c>
      <c r="O94" s="26">
        <v>0</v>
      </c>
      <c r="P94" s="26">
        <f t="shared" ref="P94:P97" si="263">N94+O94</f>
        <v>32137290</v>
      </c>
      <c r="Q94" s="26">
        <v>0</v>
      </c>
      <c r="R94" s="26">
        <f t="shared" ref="R94:R97" si="264">P94+Q94</f>
        <v>32137290</v>
      </c>
      <c r="S94" s="26">
        <v>0</v>
      </c>
      <c r="T94" s="26">
        <f t="shared" ref="T94:T97" si="265">R94+S94</f>
        <v>32137290</v>
      </c>
      <c r="U94" s="26">
        <v>0</v>
      </c>
      <c r="V94" s="26">
        <f t="shared" ref="V94:V97" si="266">T94+U94</f>
        <v>32137290</v>
      </c>
      <c r="W94" s="26"/>
      <c r="X94" s="70">
        <f t="shared" ref="X94:X97" si="267">V94+W94</f>
        <v>32137290</v>
      </c>
      <c r="Y94" s="53">
        <v>3300000</v>
      </c>
      <c r="Z94" s="26">
        <v>0</v>
      </c>
      <c r="AA94" s="26">
        <f t="shared" ref="AA94:AA97" si="268">Y94+Z94</f>
        <v>3300000</v>
      </c>
      <c r="AB94" s="26">
        <v>0</v>
      </c>
      <c r="AC94" s="26">
        <f t="shared" ref="AC94:AC97" si="269">AA94+AB94</f>
        <v>3300000</v>
      </c>
      <c r="AD94" s="26"/>
      <c r="AE94" s="26">
        <f t="shared" ref="AE94:AE97" si="270">AC94+AD94</f>
        <v>3300000</v>
      </c>
      <c r="AF94" s="26"/>
      <c r="AG94" s="26">
        <f t="shared" ref="AG94:AG97" si="271">AE94+AF94</f>
        <v>3300000</v>
      </c>
      <c r="AH94" s="26"/>
      <c r="AI94" s="26">
        <f t="shared" ref="AI94:AI97" si="272">AG94+AH94</f>
        <v>3300000</v>
      </c>
    </row>
    <row r="95" spans="1:35">
      <c r="A95" s="25" t="s">
        <v>85</v>
      </c>
      <c r="B95" s="6" t="s">
        <v>22</v>
      </c>
      <c r="C95" s="26">
        <v>11625279.789999999</v>
      </c>
      <c r="D95" s="26">
        <v>35840500</v>
      </c>
      <c r="E95" s="26">
        <f t="shared" si="151"/>
        <v>47465779.789999999</v>
      </c>
      <c r="F95" s="26">
        <v>-10378500</v>
      </c>
      <c r="G95" s="26">
        <f t="shared" si="151"/>
        <v>37087279.789999999</v>
      </c>
      <c r="H95" s="26">
        <v>761087.9</v>
      </c>
      <c r="I95" s="26">
        <f t="shared" si="151"/>
        <v>37848367.689999998</v>
      </c>
      <c r="J95" s="26">
        <v>149293.60999999999</v>
      </c>
      <c r="K95" s="26">
        <f t="shared" si="151"/>
        <v>37997661.299999997</v>
      </c>
      <c r="L95" s="26">
        <f>-493730-4393473.49</f>
        <v>-4887203.49</v>
      </c>
      <c r="M95" s="46">
        <f t="shared" si="151"/>
        <v>33110457.809999995</v>
      </c>
      <c r="N95" s="69">
        <v>0</v>
      </c>
      <c r="O95" s="26">
        <v>0</v>
      </c>
      <c r="P95" s="26">
        <f t="shared" si="263"/>
        <v>0</v>
      </c>
      <c r="Q95" s="26">
        <v>0</v>
      </c>
      <c r="R95" s="26">
        <f t="shared" si="264"/>
        <v>0</v>
      </c>
      <c r="S95" s="26">
        <v>0</v>
      </c>
      <c r="T95" s="26">
        <f t="shared" si="265"/>
        <v>0</v>
      </c>
      <c r="U95" s="26">
        <v>0</v>
      </c>
      <c r="V95" s="26">
        <f t="shared" si="266"/>
        <v>0</v>
      </c>
      <c r="W95" s="26">
        <v>0</v>
      </c>
      <c r="X95" s="70">
        <f t="shared" si="267"/>
        <v>0</v>
      </c>
      <c r="Y95" s="53">
        <v>0</v>
      </c>
      <c r="Z95" s="26">
        <v>0</v>
      </c>
      <c r="AA95" s="26">
        <f t="shared" si="268"/>
        <v>0</v>
      </c>
      <c r="AB95" s="26">
        <v>0</v>
      </c>
      <c r="AC95" s="26">
        <f t="shared" si="269"/>
        <v>0</v>
      </c>
      <c r="AD95" s="26">
        <v>0</v>
      </c>
      <c r="AE95" s="26">
        <f t="shared" si="270"/>
        <v>0</v>
      </c>
      <c r="AF95" s="26">
        <v>0</v>
      </c>
      <c r="AG95" s="26">
        <f t="shared" si="271"/>
        <v>0</v>
      </c>
      <c r="AH95" s="26">
        <v>0</v>
      </c>
      <c r="AI95" s="26">
        <f t="shared" si="272"/>
        <v>0</v>
      </c>
    </row>
    <row r="96" spans="1:35">
      <c r="A96" s="25" t="s">
        <v>86</v>
      </c>
      <c r="B96" s="6" t="s">
        <v>23</v>
      </c>
      <c r="C96" s="29">
        <v>94569091.540000007</v>
      </c>
      <c r="D96" s="29">
        <v>-28509184.420000002</v>
      </c>
      <c r="E96" s="26">
        <f t="shared" si="151"/>
        <v>66059907.120000005</v>
      </c>
      <c r="F96" s="29">
        <v>-827978.41</v>
      </c>
      <c r="G96" s="26">
        <f t="shared" si="151"/>
        <v>65231928.710000008</v>
      </c>
      <c r="H96" s="29">
        <v>8520025.6300000008</v>
      </c>
      <c r="I96" s="26">
        <f t="shared" si="151"/>
        <v>73751954.340000004</v>
      </c>
      <c r="J96" s="29">
        <v>-448000</v>
      </c>
      <c r="K96" s="26">
        <f t="shared" si="151"/>
        <v>73303954.340000004</v>
      </c>
      <c r="L96" s="29">
        <v>-1245.6500000000001</v>
      </c>
      <c r="M96" s="46">
        <f t="shared" si="151"/>
        <v>73302708.689999998</v>
      </c>
      <c r="N96" s="75">
        <v>45983719.380000003</v>
      </c>
      <c r="O96" s="29">
        <v>237575.7</v>
      </c>
      <c r="P96" s="26">
        <f t="shared" si="263"/>
        <v>46221295.080000006</v>
      </c>
      <c r="Q96" s="29">
        <v>0</v>
      </c>
      <c r="R96" s="26">
        <f t="shared" si="264"/>
        <v>46221295.080000006</v>
      </c>
      <c r="S96" s="29">
        <v>0</v>
      </c>
      <c r="T96" s="26">
        <f t="shared" si="265"/>
        <v>46221295.080000006</v>
      </c>
      <c r="U96" s="26">
        <v>0</v>
      </c>
      <c r="V96" s="26">
        <f t="shared" si="266"/>
        <v>46221295.080000006</v>
      </c>
      <c r="W96" s="29">
        <v>0</v>
      </c>
      <c r="X96" s="70">
        <f t="shared" si="267"/>
        <v>46221295.080000006</v>
      </c>
      <c r="Y96" s="56">
        <v>46062967.100000001</v>
      </c>
      <c r="Z96" s="29">
        <v>158327.98000000001</v>
      </c>
      <c r="AA96" s="26">
        <f t="shared" si="268"/>
        <v>46221295.079999998</v>
      </c>
      <c r="AB96" s="29">
        <v>0</v>
      </c>
      <c r="AC96" s="26">
        <f t="shared" si="269"/>
        <v>46221295.079999998</v>
      </c>
      <c r="AD96" s="29">
        <v>0</v>
      </c>
      <c r="AE96" s="26">
        <f t="shared" si="270"/>
        <v>46221295.079999998</v>
      </c>
      <c r="AF96" s="29">
        <v>0</v>
      </c>
      <c r="AG96" s="26">
        <f t="shared" si="271"/>
        <v>46221295.079999998</v>
      </c>
      <c r="AH96" s="29">
        <v>0</v>
      </c>
      <c r="AI96" s="26">
        <f t="shared" si="272"/>
        <v>46221295.079999998</v>
      </c>
    </row>
    <row r="97" spans="1:35" ht="31.5">
      <c r="A97" s="25" t="s">
        <v>87</v>
      </c>
      <c r="B97" s="6" t="s">
        <v>24</v>
      </c>
      <c r="C97" s="26">
        <v>411000</v>
      </c>
      <c r="D97" s="26">
        <v>0</v>
      </c>
      <c r="E97" s="26">
        <f t="shared" si="151"/>
        <v>411000</v>
      </c>
      <c r="F97" s="26">
        <v>0</v>
      </c>
      <c r="G97" s="26">
        <f t="shared" si="151"/>
        <v>411000</v>
      </c>
      <c r="H97" s="26">
        <v>0</v>
      </c>
      <c r="I97" s="26">
        <f t="shared" si="151"/>
        <v>411000</v>
      </c>
      <c r="J97" s="26">
        <v>-243000</v>
      </c>
      <c r="K97" s="26">
        <f t="shared" si="151"/>
        <v>168000</v>
      </c>
      <c r="L97" s="26">
        <v>0</v>
      </c>
      <c r="M97" s="46">
        <f t="shared" si="151"/>
        <v>168000</v>
      </c>
      <c r="N97" s="69">
        <v>110000</v>
      </c>
      <c r="O97" s="26">
        <v>0</v>
      </c>
      <c r="P97" s="26">
        <f t="shared" si="263"/>
        <v>110000</v>
      </c>
      <c r="Q97" s="26">
        <v>0</v>
      </c>
      <c r="R97" s="26">
        <f t="shared" si="264"/>
        <v>110000</v>
      </c>
      <c r="S97" s="26">
        <v>0</v>
      </c>
      <c r="T97" s="26">
        <f t="shared" si="265"/>
        <v>110000</v>
      </c>
      <c r="U97" s="26">
        <v>0</v>
      </c>
      <c r="V97" s="26">
        <f t="shared" si="266"/>
        <v>110000</v>
      </c>
      <c r="W97" s="26">
        <v>0</v>
      </c>
      <c r="X97" s="70">
        <f t="shared" si="267"/>
        <v>110000</v>
      </c>
      <c r="Y97" s="53">
        <v>0</v>
      </c>
      <c r="Z97" s="26">
        <v>0</v>
      </c>
      <c r="AA97" s="26">
        <f t="shared" si="268"/>
        <v>0</v>
      </c>
      <c r="AB97" s="26">
        <v>0</v>
      </c>
      <c r="AC97" s="26">
        <f t="shared" si="269"/>
        <v>0</v>
      </c>
      <c r="AD97" s="26">
        <v>0</v>
      </c>
      <c r="AE97" s="26">
        <f t="shared" si="270"/>
        <v>0</v>
      </c>
      <c r="AF97" s="26">
        <v>0</v>
      </c>
      <c r="AG97" s="26">
        <f t="shared" si="271"/>
        <v>0</v>
      </c>
      <c r="AH97" s="26">
        <v>0</v>
      </c>
      <c r="AI97" s="26">
        <f t="shared" si="272"/>
        <v>0</v>
      </c>
    </row>
    <row r="98" spans="1:35" s="24" customFormat="1">
      <c r="A98" s="23" t="s">
        <v>88</v>
      </c>
      <c r="B98" s="14" t="s">
        <v>25</v>
      </c>
      <c r="C98" s="28">
        <f>C99</f>
        <v>8270000</v>
      </c>
      <c r="D98" s="28">
        <f t="shared" ref="D98:M98" si="273">D99</f>
        <v>0</v>
      </c>
      <c r="E98" s="28">
        <f t="shared" si="273"/>
        <v>8270000</v>
      </c>
      <c r="F98" s="28">
        <f t="shared" si="273"/>
        <v>0</v>
      </c>
      <c r="G98" s="28">
        <f t="shared" si="273"/>
        <v>8270000</v>
      </c>
      <c r="H98" s="28">
        <f t="shared" si="273"/>
        <v>0</v>
      </c>
      <c r="I98" s="28">
        <f t="shared" si="273"/>
        <v>8270000</v>
      </c>
      <c r="J98" s="28">
        <f t="shared" si="273"/>
        <v>0</v>
      </c>
      <c r="K98" s="28">
        <f t="shared" si="273"/>
        <v>8270000</v>
      </c>
      <c r="L98" s="28">
        <f t="shared" si="273"/>
        <v>0</v>
      </c>
      <c r="M98" s="48">
        <f t="shared" si="273"/>
        <v>8270000</v>
      </c>
      <c r="N98" s="73">
        <f>N99</f>
        <v>8270000</v>
      </c>
      <c r="O98" s="28">
        <f t="shared" ref="O98" si="274">O99</f>
        <v>0</v>
      </c>
      <c r="P98" s="28">
        <f t="shared" ref="P98" si="275">P99</f>
        <v>8270000</v>
      </c>
      <c r="Q98" s="28">
        <f t="shared" ref="Q98" si="276">Q99</f>
        <v>0</v>
      </c>
      <c r="R98" s="28">
        <f t="shared" ref="R98" si="277">R99</f>
        <v>8270000</v>
      </c>
      <c r="S98" s="28">
        <f t="shared" ref="S98" si="278">S99</f>
        <v>0</v>
      </c>
      <c r="T98" s="28">
        <f t="shared" ref="T98" si="279">T99</f>
        <v>8270000</v>
      </c>
      <c r="U98" s="28">
        <f t="shared" ref="U98" si="280">U99</f>
        <v>0</v>
      </c>
      <c r="V98" s="28">
        <f t="shared" ref="V98" si="281">V99</f>
        <v>8270000</v>
      </c>
      <c r="W98" s="28">
        <f t="shared" ref="W98" si="282">W99</f>
        <v>0</v>
      </c>
      <c r="X98" s="74">
        <f t="shared" ref="X98" si="283">X99</f>
        <v>8270000</v>
      </c>
      <c r="Y98" s="55">
        <f>Y99</f>
        <v>8270000</v>
      </c>
      <c r="Z98" s="28">
        <f t="shared" ref="Z98" si="284">Z99</f>
        <v>0</v>
      </c>
      <c r="AA98" s="28">
        <f t="shared" ref="AA98" si="285">AA99</f>
        <v>8270000</v>
      </c>
      <c r="AB98" s="28">
        <f t="shared" ref="AB98" si="286">AB99</f>
        <v>0</v>
      </c>
      <c r="AC98" s="28">
        <f t="shared" ref="AC98:AD98" si="287">AC99</f>
        <v>8270000</v>
      </c>
      <c r="AD98" s="28">
        <f t="shared" si="287"/>
        <v>0</v>
      </c>
      <c r="AE98" s="28">
        <f t="shared" ref="AE98:AF98" si="288">AE99</f>
        <v>8270000</v>
      </c>
      <c r="AF98" s="28">
        <f t="shared" si="288"/>
        <v>0</v>
      </c>
      <c r="AG98" s="28">
        <f t="shared" ref="AG98:AH98" si="289">AG99</f>
        <v>8270000</v>
      </c>
      <c r="AH98" s="28">
        <f t="shared" si="289"/>
        <v>0</v>
      </c>
      <c r="AI98" s="28">
        <f t="shared" ref="AI98" si="290">AI99</f>
        <v>8270000</v>
      </c>
    </row>
    <row r="99" spans="1:35" ht="31.5">
      <c r="A99" s="25" t="s">
        <v>89</v>
      </c>
      <c r="B99" s="6" t="s">
        <v>26</v>
      </c>
      <c r="C99" s="26">
        <v>8270000</v>
      </c>
      <c r="D99" s="26">
        <v>0</v>
      </c>
      <c r="E99" s="26">
        <f t="shared" si="151"/>
        <v>8270000</v>
      </c>
      <c r="F99" s="26">
        <v>0</v>
      </c>
      <c r="G99" s="26">
        <f t="shared" si="151"/>
        <v>8270000</v>
      </c>
      <c r="H99" s="26">
        <v>0</v>
      </c>
      <c r="I99" s="26">
        <f t="shared" si="151"/>
        <v>8270000</v>
      </c>
      <c r="J99" s="26">
        <v>0</v>
      </c>
      <c r="K99" s="26">
        <f t="shared" si="151"/>
        <v>8270000</v>
      </c>
      <c r="L99" s="26">
        <v>0</v>
      </c>
      <c r="M99" s="46">
        <f t="shared" si="151"/>
        <v>8270000</v>
      </c>
      <c r="N99" s="69">
        <v>8270000</v>
      </c>
      <c r="O99" s="26">
        <v>0</v>
      </c>
      <c r="P99" s="26">
        <f t="shared" ref="P99" si="291">N99+O99</f>
        <v>8270000</v>
      </c>
      <c r="Q99" s="26">
        <v>0</v>
      </c>
      <c r="R99" s="26">
        <f t="shared" ref="R99" si="292">P99+Q99</f>
        <v>8270000</v>
      </c>
      <c r="S99" s="26">
        <v>0</v>
      </c>
      <c r="T99" s="26">
        <f t="shared" ref="T99" si="293">R99+S99</f>
        <v>8270000</v>
      </c>
      <c r="U99" s="26">
        <v>0</v>
      </c>
      <c r="V99" s="26">
        <f t="shared" ref="V99" si="294">T99+U99</f>
        <v>8270000</v>
      </c>
      <c r="W99" s="26">
        <v>0</v>
      </c>
      <c r="X99" s="70">
        <f t="shared" ref="X99" si="295">V99+W99</f>
        <v>8270000</v>
      </c>
      <c r="Y99" s="53">
        <v>8270000</v>
      </c>
      <c r="Z99" s="26">
        <v>0</v>
      </c>
      <c r="AA99" s="26">
        <f t="shared" ref="AA99" si="296">Y99+Z99</f>
        <v>8270000</v>
      </c>
      <c r="AB99" s="26">
        <v>0</v>
      </c>
      <c r="AC99" s="26">
        <f t="shared" ref="AC99" si="297">AA99+AB99</f>
        <v>8270000</v>
      </c>
      <c r="AD99" s="26">
        <v>0</v>
      </c>
      <c r="AE99" s="26">
        <f t="shared" ref="AE99" si="298">AC99+AD99</f>
        <v>8270000</v>
      </c>
      <c r="AF99" s="26">
        <v>0</v>
      </c>
      <c r="AG99" s="26">
        <f t="shared" ref="AG99" si="299">AE99+AF99</f>
        <v>8270000</v>
      </c>
      <c r="AH99" s="26">
        <v>0</v>
      </c>
      <c r="AI99" s="26">
        <f t="shared" ref="AI99" si="300">AG99+AH99</f>
        <v>8270000</v>
      </c>
    </row>
    <row r="100" spans="1:35" s="24" customFormat="1">
      <c r="A100" s="23" t="s">
        <v>90</v>
      </c>
      <c r="B100" s="14" t="s">
        <v>27</v>
      </c>
      <c r="C100" s="28">
        <f>SUM(C101:C106)</f>
        <v>865913187.40999997</v>
      </c>
      <c r="D100" s="28">
        <f t="shared" ref="D100:M100" si="301">SUM(D101:D106)</f>
        <v>62555275.399999999</v>
      </c>
      <c r="E100" s="28">
        <f t="shared" si="301"/>
        <v>928468462.80999994</v>
      </c>
      <c r="F100" s="28">
        <f t="shared" si="301"/>
        <v>42882264.499999993</v>
      </c>
      <c r="G100" s="28">
        <f t="shared" si="301"/>
        <v>971350727.30999994</v>
      </c>
      <c r="H100" s="28">
        <f t="shared" si="301"/>
        <v>9182548.0899999999</v>
      </c>
      <c r="I100" s="28">
        <f t="shared" si="301"/>
        <v>980533275.39999998</v>
      </c>
      <c r="J100" s="28">
        <f t="shared" si="301"/>
        <v>11000661.359999999</v>
      </c>
      <c r="K100" s="28">
        <f t="shared" si="301"/>
        <v>991533936.75999987</v>
      </c>
      <c r="L100" s="28">
        <f t="shared" si="301"/>
        <v>0</v>
      </c>
      <c r="M100" s="48">
        <f t="shared" si="301"/>
        <v>991533936.75999987</v>
      </c>
      <c r="N100" s="73">
        <f>SUM(N101:N106)</f>
        <v>639374267.93000007</v>
      </c>
      <c r="O100" s="28">
        <f t="shared" ref="O100" si="302">SUM(O101:O106)</f>
        <v>-2035300.62</v>
      </c>
      <c r="P100" s="28">
        <f t="shared" ref="P100" si="303">SUM(P101:P106)</f>
        <v>637338967.31000006</v>
      </c>
      <c r="Q100" s="28">
        <f t="shared" ref="Q100" si="304">SUM(Q101:Q106)</f>
        <v>0</v>
      </c>
      <c r="R100" s="28">
        <f t="shared" ref="R100" si="305">SUM(R101:R106)</f>
        <v>637338967.31000006</v>
      </c>
      <c r="S100" s="28">
        <f t="shared" ref="S100" si="306">SUM(S101:S106)</f>
        <v>0</v>
      </c>
      <c r="T100" s="28">
        <f t="shared" ref="T100" si="307">SUM(T101:T106)</f>
        <v>637338967.31000006</v>
      </c>
      <c r="U100" s="28">
        <f t="shared" ref="U100" si="308">SUM(U101:U106)</f>
        <v>0</v>
      </c>
      <c r="V100" s="28">
        <f t="shared" ref="V100" si="309">SUM(V101:V106)</f>
        <v>637338967.31000006</v>
      </c>
      <c r="W100" s="28">
        <f t="shared" ref="W100" si="310">SUM(W101:W106)</f>
        <v>0</v>
      </c>
      <c r="X100" s="74">
        <f t="shared" ref="X100" si="311">SUM(X101:X106)</f>
        <v>637338967.31000006</v>
      </c>
      <c r="Y100" s="55">
        <f>SUM(Y101:Y106)</f>
        <v>670225221.93000007</v>
      </c>
      <c r="Z100" s="28">
        <f t="shared" ref="Z100" si="312">SUM(Z101:Z106)</f>
        <v>-1957560.46</v>
      </c>
      <c r="AA100" s="28">
        <f t="shared" ref="AA100" si="313">SUM(AA101:AA106)</f>
        <v>668267661.47000015</v>
      </c>
      <c r="AB100" s="28">
        <f t="shared" ref="AB100" si="314">SUM(AB101:AB106)</f>
        <v>0</v>
      </c>
      <c r="AC100" s="28">
        <f t="shared" ref="AC100:AD100" si="315">SUM(AC101:AC106)</f>
        <v>668267661.47000015</v>
      </c>
      <c r="AD100" s="28">
        <f t="shared" si="315"/>
        <v>0</v>
      </c>
      <c r="AE100" s="28">
        <f t="shared" ref="AE100:AF100" si="316">SUM(AE101:AE106)</f>
        <v>668267661.47000015</v>
      </c>
      <c r="AF100" s="28">
        <f t="shared" si="316"/>
        <v>0</v>
      </c>
      <c r="AG100" s="28">
        <f t="shared" ref="AG100:AH100" si="317">SUM(AG101:AG106)</f>
        <v>668267661.47000015</v>
      </c>
      <c r="AH100" s="28">
        <f t="shared" si="317"/>
        <v>0</v>
      </c>
      <c r="AI100" s="28">
        <f t="shared" ref="AI100" si="318">SUM(AI101:AI106)</f>
        <v>668267661.47000015</v>
      </c>
    </row>
    <row r="101" spans="1:35">
      <c r="A101" s="25" t="s">
        <v>91</v>
      </c>
      <c r="B101" s="6" t="s">
        <v>28</v>
      </c>
      <c r="C101" s="26">
        <v>262254433</v>
      </c>
      <c r="D101" s="26">
        <v>0</v>
      </c>
      <c r="E101" s="26">
        <f t="shared" si="151"/>
        <v>262254433</v>
      </c>
      <c r="F101" s="26">
        <v>13533420.23</v>
      </c>
      <c r="G101" s="26">
        <f t="shared" si="151"/>
        <v>275787853.23000002</v>
      </c>
      <c r="H101" s="26">
        <v>2133855.7999999998</v>
      </c>
      <c r="I101" s="26">
        <f t="shared" si="151"/>
        <v>277921709.03000003</v>
      </c>
      <c r="J101" s="26">
        <v>-69404764.040000007</v>
      </c>
      <c r="K101" s="26">
        <f t="shared" si="151"/>
        <v>208516944.99000001</v>
      </c>
      <c r="L101" s="26">
        <v>0</v>
      </c>
      <c r="M101" s="46">
        <f t="shared" si="151"/>
        <v>208516944.99000001</v>
      </c>
      <c r="N101" s="69">
        <v>174584037</v>
      </c>
      <c r="O101" s="26">
        <v>0</v>
      </c>
      <c r="P101" s="26">
        <f t="shared" ref="P101:P106" si="319">N101+O101</f>
        <v>174584037</v>
      </c>
      <c r="Q101" s="26">
        <v>0</v>
      </c>
      <c r="R101" s="26">
        <f t="shared" ref="R101:R106" si="320">P101+Q101</f>
        <v>174584037</v>
      </c>
      <c r="S101" s="26">
        <v>0</v>
      </c>
      <c r="T101" s="26">
        <f t="shared" ref="T101:T106" si="321">R101+S101</f>
        <v>174584037</v>
      </c>
      <c r="U101" s="26">
        <v>0</v>
      </c>
      <c r="V101" s="26">
        <f t="shared" ref="V101:V106" si="322">T101+U101</f>
        <v>174584037</v>
      </c>
      <c r="W101" s="26">
        <v>0</v>
      </c>
      <c r="X101" s="70">
        <f t="shared" ref="X101:X106" si="323">V101+W101</f>
        <v>174584037</v>
      </c>
      <c r="Y101" s="53">
        <v>184758518</v>
      </c>
      <c r="Z101" s="26">
        <v>0</v>
      </c>
      <c r="AA101" s="26">
        <f t="shared" ref="AA101:AA106" si="324">Y101+Z101</f>
        <v>184758518</v>
      </c>
      <c r="AB101" s="26">
        <v>0</v>
      </c>
      <c r="AC101" s="26">
        <f t="shared" ref="AC101:AC106" si="325">AA101+AB101</f>
        <v>184758518</v>
      </c>
      <c r="AD101" s="26">
        <v>0</v>
      </c>
      <c r="AE101" s="26">
        <f t="shared" ref="AE101:AE106" si="326">AC101+AD101</f>
        <v>184758518</v>
      </c>
      <c r="AF101" s="26">
        <v>0</v>
      </c>
      <c r="AG101" s="26">
        <f t="shared" ref="AG101:AG106" si="327">AE101+AF101</f>
        <v>184758518</v>
      </c>
      <c r="AH101" s="26">
        <v>0</v>
      </c>
      <c r="AI101" s="26">
        <f t="shared" ref="AI101:AI106" si="328">AG101+AH101</f>
        <v>184758518</v>
      </c>
    </row>
    <row r="102" spans="1:35">
      <c r="A102" s="25" t="s">
        <v>92</v>
      </c>
      <c r="B102" s="6" t="s">
        <v>29</v>
      </c>
      <c r="C102" s="26">
        <v>540482618.10000002</v>
      </c>
      <c r="D102" s="26">
        <v>61181240.68</v>
      </c>
      <c r="E102" s="26">
        <f t="shared" si="151"/>
        <v>601663858.77999997</v>
      </c>
      <c r="F102" s="26">
        <v>22557379.600000001</v>
      </c>
      <c r="G102" s="26">
        <f t="shared" si="151"/>
        <v>624221238.38</v>
      </c>
      <c r="H102" s="26">
        <v>6594838.6200000001</v>
      </c>
      <c r="I102" s="26">
        <f t="shared" si="151"/>
        <v>630816077</v>
      </c>
      <c r="J102" s="26">
        <v>81498622.040000007</v>
      </c>
      <c r="K102" s="26">
        <f t="shared" si="151"/>
        <v>712314699.03999996</v>
      </c>
      <c r="L102" s="26">
        <v>0</v>
      </c>
      <c r="M102" s="46">
        <f t="shared" si="151"/>
        <v>712314699.03999996</v>
      </c>
      <c r="N102" s="69">
        <v>431267506.10000002</v>
      </c>
      <c r="O102" s="26">
        <v>-1888297.62</v>
      </c>
      <c r="P102" s="26">
        <f t="shared" si="319"/>
        <v>429379208.48000002</v>
      </c>
      <c r="Q102" s="26">
        <v>0</v>
      </c>
      <c r="R102" s="26">
        <f t="shared" si="320"/>
        <v>429379208.48000002</v>
      </c>
      <c r="S102" s="26">
        <v>0</v>
      </c>
      <c r="T102" s="26">
        <f t="shared" si="321"/>
        <v>429379208.48000002</v>
      </c>
      <c r="U102" s="26">
        <v>0</v>
      </c>
      <c r="V102" s="26">
        <f t="shared" si="322"/>
        <v>429379208.48000002</v>
      </c>
      <c r="W102" s="26">
        <v>0</v>
      </c>
      <c r="X102" s="70">
        <f t="shared" si="323"/>
        <v>429379208.48000002</v>
      </c>
      <c r="Y102" s="53">
        <v>452721126.10000002</v>
      </c>
      <c r="Z102" s="26">
        <v>-1804676.46</v>
      </c>
      <c r="AA102" s="26">
        <f t="shared" si="324"/>
        <v>450916449.64000005</v>
      </c>
      <c r="AB102" s="26">
        <v>0</v>
      </c>
      <c r="AC102" s="26">
        <f t="shared" si="325"/>
        <v>450916449.64000005</v>
      </c>
      <c r="AD102" s="26">
        <v>0</v>
      </c>
      <c r="AE102" s="26">
        <f t="shared" si="326"/>
        <v>450916449.64000005</v>
      </c>
      <c r="AF102" s="26">
        <v>0</v>
      </c>
      <c r="AG102" s="26">
        <f t="shared" si="327"/>
        <v>450916449.64000005</v>
      </c>
      <c r="AH102" s="26">
        <v>0</v>
      </c>
      <c r="AI102" s="26">
        <f t="shared" si="328"/>
        <v>450916449.64000005</v>
      </c>
    </row>
    <row r="103" spans="1:35">
      <c r="A103" s="25" t="s">
        <v>93</v>
      </c>
      <c r="B103" s="6" t="s">
        <v>30</v>
      </c>
      <c r="C103" s="26">
        <v>33149241</v>
      </c>
      <c r="D103" s="26">
        <v>135180</v>
      </c>
      <c r="E103" s="26">
        <f t="shared" si="151"/>
        <v>33284421</v>
      </c>
      <c r="F103" s="26">
        <v>5306305.91</v>
      </c>
      <c r="G103" s="26">
        <f t="shared" si="151"/>
        <v>38590726.909999996</v>
      </c>
      <c r="H103" s="26">
        <v>1755523.89</v>
      </c>
      <c r="I103" s="26">
        <f t="shared" si="151"/>
        <v>40346250.799999997</v>
      </c>
      <c r="J103" s="26">
        <v>-226555</v>
      </c>
      <c r="K103" s="26">
        <f t="shared" si="151"/>
        <v>40119695.799999997</v>
      </c>
      <c r="L103" s="26">
        <v>0</v>
      </c>
      <c r="M103" s="46">
        <f t="shared" si="151"/>
        <v>40119695.799999997</v>
      </c>
      <c r="N103" s="69">
        <v>21725000</v>
      </c>
      <c r="O103" s="26">
        <v>0</v>
      </c>
      <c r="P103" s="26">
        <f t="shared" si="319"/>
        <v>21725000</v>
      </c>
      <c r="Q103" s="26">
        <v>0</v>
      </c>
      <c r="R103" s="26">
        <f t="shared" si="320"/>
        <v>21725000</v>
      </c>
      <c r="S103" s="26">
        <v>0</v>
      </c>
      <c r="T103" s="26">
        <f t="shared" si="321"/>
        <v>21725000</v>
      </c>
      <c r="U103" s="26">
        <v>0</v>
      </c>
      <c r="V103" s="26">
        <f t="shared" si="322"/>
        <v>21725000</v>
      </c>
      <c r="W103" s="26">
        <v>0</v>
      </c>
      <c r="X103" s="70">
        <f t="shared" si="323"/>
        <v>21725000</v>
      </c>
      <c r="Y103" s="53">
        <v>20795000</v>
      </c>
      <c r="Z103" s="26">
        <v>0</v>
      </c>
      <c r="AA103" s="26">
        <f t="shared" si="324"/>
        <v>20795000</v>
      </c>
      <c r="AB103" s="26">
        <v>0</v>
      </c>
      <c r="AC103" s="26">
        <f t="shared" si="325"/>
        <v>20795000</v>
      </c>
      <c r="AD103" s="26">
        <v>0</v>
      </c>
      <c r="AE103" s="26">
        <f t="shared" si="326"/>
        <v>20795000</v>
      </c>
      <c r="AF103" s="26">
        <v>0</v>
      </c>
      <c r="AG103" s="26">
        <f t="shared" si="327"/>
        <v>20795000</v>
      </c>
      <c r="AH103" s="26">
        <v>0</v>
      </c>
      <c r="AI103" s="26">
        <f t="shared" si="328"/>
        <v>20795000</v>
      </c>
    </row>
    <row r="104" spans="1:35" ht="31.5">
      <c r="A104" s="25" t="s">
        <v>94</v>
      </c>
      <c r="B104" s="6" t="s">
        <v>31</v>
      </c>
      <c r="C104" s="26">
        <v>590500</v>
      </c>
      <c r="D104" s="26">
        <v>0</v>
      </c>
      <c r="E104" s="26">
        <f t="shared" si="151"/>
        <v>590500</v>
      </c>
      <c r="F104" s="26">
        <v>0</v>
      </c>
      <c r="G104" s="26">
        <f t="shared" si="151"/>
        <v>590500</v>
      </c>
      <c r="H104" s="26">
        <v>0</v>
      </c>
      <c r="I104" s="26">
        <f t="shared" si="151"/>
        <v>590500</v>
      </c>
      <c r="J104" s="26">
        <v>-147100</v>
      </c>
      <c r="K104" s="26">
        <f t="shared" si="151"/>
        <v>443400</v>
      </c>
      <c r="L104" s="26">
        <v>0</v>
      </c>
      <c r="M104" s="46">
        <f t="shared" si="151"/>
        <v>443400</v>
      </c>
      <c r="N104" s="69">
        <v>265000</v>
      </c>
      <c r="O104" s="26">
        <v>0</v>
      </c>
      <c r="P104" s="26">
        <f t="shared" si="319"/>
        <v>265000</v>
      </c>
      <c r="Q104" s="26">
        <v>0</v>
      </c>
      <c r="R104" s="26">
        <f t="shared" si="320"/>
        <v>265000</v>
      </c>
      <c r="S104" s="26">
        <v>0</v>
      </c>
      <c r="T104" s="26">
        <f t="shared" si="321"/>
        <v>265000</v>
      </c>
      <c r="U104" s="26">
        <v>0</v>
      </c>
      <c r="V104" s="26">
        <f t="shared" si="322"/>
        <v>265000</v>
      </c>
      <c r="W104" s="26">
        <v>0</v>
      </c>
      <c r="X104" s="70">
        <f t="shared" si="323"/>
        <v>265000</v>
      </c>
      <c r="Y104" s="53">
        <v>265000</v>
      </c>
      <c r="Z104" s="26">
        <v>0</v>
      </c>
      <c r="AA104" s="26">
        <f t="shared" si="324"/>
        <v>265000</v>
      </c>
      <c r="AB104" s="26">
        <v>0</v>
      </c>
      <c r="AC104" s="26">
        <f t="shared" si="325"/>
        <v>265000</v>
      </c>
      <c r="AD104" s="26">
        <v>0</v>
      </c>
      <c r="AE104" s="26">
        <f t="shared" si="326"/>
        <v>265000</v>
      </c>
      <c r="AF104" s="26">
        <v>0</v>
      </c>
      <c r="AG104" s="26">
        <f t="shared" si="327"/>
        <v>265000</v>
      </c>
      <c r="AH104" s="26">
        <v>0</v>
      </c>
      <c r="AI104" s="26">
        <f t="shared" si="328"/>
        <v>265000</v>
      </c>
    </row>
    <row r="105" spans="1:35">
      <c r="A105" s="25" t="s">
        <v>95</v>
      </c>
      <c r="B105" s="6" t="s">
        <v>32</v>
      </c>
      <c r="C105" s="26">
        <v>1229000</v>
      </c>
      <c r="D105" s="26">
        <v>0</v>
      </c>
      <c r="E105" s="26">
        <f t="shared" si="151"/>
        <v>1229000</v>
      </c>
      <c r="F105" s="26">
        <v>0</v>
      </c>
      <c r="G105" s="26">
        <f t="shared" si="151"/>
        <v>1229000</v>
      </c>
      <c r="H105" s="26">
        <v>0</v>
      </c>
      <c r="I105" s="26">
        <f t="shared" si="151"/>
        <v>1229000</v>
      </c>
      <c r="J105" s="26">
        <v>0</v>
      </c>
      <c r="K105" s="26">
        <f t="shared" si="151"/>
        <v>1229000</v>
      </c>
      <c r="L105" s="26">
        <v>0</v>
      </c>
      <c r="M105" s="46">
        <f t="shared" si="151"/>
        <v>1229000</v>
      </c>
      <c r="N105" s="69">
        <v>0</v>
      </c>
      <c r="O105" s="26">
        <v>0</v>
      </c>
      <c r="P105" s="26">
        <f t="shared" si="319"/>
        <v>0</v>
      </c>
      <c r="Q105" s="26">
        <v>0</v>
      </c>
      <c r="R105" s="26">
        <f t="shared" si="320"/>
        <v>0</v>
      </c>
      <c r="S105" s="26">
        <v>0</v>
      </c>
      <c r="T105" s="26">
        <f t="shared" si="321"/>
        <v>0</v>
      </c>
      <c r="U105" s="26">
        <v>0</v>
      </c>
      <c r="V105" s="26">
        <f t="shared" si="322"/>
        <v>0</v>
      </c>
      <c r="W105" s="26">
        <v>0</v>
      </c>
      <c r="X105" s="70">
        <f t="shared" si="323"/>
        <v>0</v>
      </c>
      <c r="Y105" s="53">
        <v>0</v>
      </c>
      <c r="Z105" s="26">
        <v>0</v>
      </c>
      <c r="AA105" s="26">
        <f t="shared" si="324"/>
        <v>0</v>
      </c>
      <c r="AB105" s="26">
        <v>0</v>
      </c>
      <c r="AC105" s="26">
        <f t="shared" si="325"/>
        <v>0</v>
      </c>
      <c r="AD105" s="26">
        <v>0</v>
      </c>
      <c r="AE105" s="26">
        <f t="shared" si="326"/>
        <v>0</v>
      </c>
      <c r="AF105" s="26">
        <v>0</v>
      </c>
      <c r="AG105" s="26">
        <f t="shared" si="327"/>
        <v>0</v>
      </c>
      <c r="AH105" s="26">
        <v>0</v>
      </c>
      <c r="AI105" s="26">
        <f t="shared" si="328"/>
        <v>0</v>
      </c>
    </row>
    <row r="106" spans="1:35">
      <c r="A106" s="25" t="s">
        <v>96</v>
      </c>
      <c r="B106" s="6" t="s">
        <v>33</v>
      </c>
      <c r="C106" s="26">
        <v>28207395.309999999</v>
      </c>
      <c r="D106" s="26">
        <v>1238854.72</v>
      </c>
      <c r="E106" s="26">
        <f t="shared" si="151"/>
        <v>29446250.029999997</v>
      </c>
      <c r="F106" s="26">
        <v>1485158.76</v>
      </c>
      <c r="G106" s="26">
        <f t="shared" si="151"/>
        <v>30931408.789999999</v>
      </c>
      <c r="H106" s="26">
        <v>-1301670.22</v>
      </c>
      <c r="I106" s="26">
        <f t="shared" si="151"/>
        <v>29629738.57</v>
      </c>
      <c r="J106" s="26">
        <v>-719541.64</v>
      </c>
      <c r="K106" s="26">
        <f t="shared" si="151"/>
        <v>28910196.93</v>
      </c>
      <c r="L106" s="26">
        <v>0</v>
      </c>
      <c r="M106" s="46">
        <f t="shared" si="151"/>
        <v>28910196.93</v>
      </c>
      <c r="N106" s="69">
        <v>11532724.83</v>
      </c>
      <c r="O106" s="26">
        <v>-147003</v>
      </c>
      <c r="P106" s="26">
        <f t="shared" si="319"/>
        <v>11385721.83</v>
      </c>
      <c r="Q106" s="26">
        <v>0</v>
      </c>
      <c r="R106" s="26">
        <f t="shared" si="320"/>
        <v>11385721.83</v>
      </c>
      <c r="S106" s="26">
        <v>0</v>
      </c>
      <c r="T106" s="26">
        <f t="shared" si="321"/>
        <v>11385721.83</v>
      </c>
      <c r="U106" s="26">
        <v>0</v>
      </c>
      <c r="V106" s="26">
        <f t="shared" si="322"/>
        <v>11385721.83</v>
      </c>
      <c r="W106" s="26">
        <v>0</v>
      </c>
      <c r="X106" s="70">
        <f t="shared" si="323"/>
        <v>11385721.83</v>
      </c>
      <c r="Y106" s="53">
        <v>11685577.83</v>
      </c>
      <c r="Z106" s="26">
        <v>-152884</v>
      </c>
      <c r="AA106" s="26">
        <f t="shared" si="324"/>
        <v>11532693.83</v>
      </c>
      <c r="AB106" s="26">
        <v>0</v>
      </c>
      <c r="AC106" s="26">
        <f t="shared" si="325"/>
        <v>11532693.83</v>
      </c>
      <c r="AD106" s="26">
        <v>0</v>
      </c>
      <c r="AE106" s="26">
        <f t="shared" si="326"/>
        <v>11532693.83</v>
      </c>
      <c r="AF106" s="26">
        <v>0</v>
      </c>
      <c r="AG106" s="26">
        <f t="shared" si="327"/>
        <v>11532693.83</v>
      </c>
      <c r="AH106" s="26">
        <v>0</v>
      </c>
      <c r="AI106" s="26">
        <f t="shared" si="328"/>
        <v>11532693.83</v>
      </c>
    </row>
    <row r="107" spans="1:35" s="24" customFormat="1">
      <c r="A107" s="23" t="s">
        <v>97</v>
      </c>
      <c r="B107" s="14" t="s">
        <v>34</v>
      </c>
      <c r="C107" s="28">
        <f>SUM(C108:C109)</f>
        <v>99254485.289999992</v>
      </c>
      <c r="D107" s="28">
        <f t="shared" ref="D107:N107" si="329">SUM(D108:D109)</f>
        <v>3850712</v>
      </c>
      <c r="E107" s="28">
        <f t="shared" si="329"/>
        <v>103105197.28999999</v>
      </c>
      <c r="F107" s="28">
        <f t="shared" si="329"/>
        <v>6911741.6600000001</v>
      </c>
      <c r="G107" s="28">
        <f t="shared" si="329"/>
        <v>110016938.94999999</v>
      </c>
      <c r="H107" s="28">
        <f t="shared" si="329"/>
        <v>5951774.46</v>
      </c>
      <c r="I107" s="28">
        <f t="shared" si="329"/>
        <v>115968713.40999998</v>
      </c>
      <c r="J107" s="28">
        <f t="shared" si="329"/>
        <v>12859.400000000001</v>
      </c>
      <c r="K107" s="28">
        <f t="shared" si="329"/>
        <v>115981572.80999999</v>
      </c>
      <c r="L107" s="28">
        <f t="shared" si="329"/>
        <v>0</v>
      </c>
      <c r="M107" s="48">
        <f t="shared" si="329"/>
        <v>115981572.80999999</v>
      </c>
      <c r="N107" s="73">
        <f t="shared" si="329"/>
        <v>73391203.170000002</v>
      </c>
      <c r="O107" s="28">
        <f t="shared" ref="O107" si="330">SUM(O108:O109)</f>
        <v>0</v>
      </c>
      <c r="P107" s="28">
        <f t="shared" ref="P107" si="331">SUM(P108:P109)</f>
        <v>73391203.170000002</v>
      </c>
      <c r="Q107" s="28">
        <f t="shared" ref="Q107" si="332">SUM(Q108:Q109)</f>
        <v>0</v>
      </c>
      <c r="R107" s="28">
        <f t="shared" ref="R107" si="333">SUM(R108:R109)</f>
        <v>73391203.170000002</v>
      </c>
      <c r="S107" s="28">
        <f t="shared" ref="S107" si="334">SUM(S108:S109)</f>
        <v>0</v>
      </c>
      <c r="T107" s="28">
        <f t="shared" ref="T107" si="335">SUM(T108:T109)</f>
        <v>73391203.170000002</v>
      </c>
      <c r="U107" s="28">
        <f t="shared" ref="U107" si="336">SUM(U108:U109)</f>
        <v>0</v>
      </c>
      <c r="V107" s="28">
        <f t="shared" ref="V107" si="337">SUM(V108:V109)</f>
        <v>73391203.170000002</v>
      </c>
      <c r="W107" s="28">
        <f t="shared" ref="W107" si="338">SUM(W108:W109)</f>
        <v>0</v>
      </c>
      <c r="X107" s="74">
        <f t="shared" ref="X107" si="339">SUM(X108:X109)</f>
        <v>73391203.170000002</v>
      </c>
      <c r="Y107" s="55">
        <f>SUM(Y108:Y109)</f>
        <v>71989424.140000001</v>
      </c>
      <c r="Z107" s="28">
        <f t="shared" ref="Z107" si="340">SUM(Z108:Z109)</f>
        <v>0</v>
      </c>
      <c r="AA107" s="28">
        <f t="shared" ref="AA107" si="341">SUM(AA108:AA109)</f>
        <v>71989424.140000001</v>
      </c>
      <c r="AB107" s="28">
        <f t="shared" ref="AB107" si="342">SUM(AB108:AB109)</f>
        <v>0</v>
      </c>
      <c r="AC107" s="28">
        <f t="shared" ref="AC107:AD107" si="343">SUM(AC108:AC109)</f>
        <v>71989424.140000001</v>
      </c>
      <c r="AD107" s="28">
        <f t="shared" si="343"/>
        <v>0</v>
      </c>
      <c r="AE107" s="28">
        <f t="shared" ref="AE107:AF107" si="344">SUM(AE108:AE109)</f>
        <v>71989424.140000001</v>
      </c>
      <c r="AF107" s="28">
        <f t="shared" si="344"/>
        <v>0</v>
      </c>
      <c r="AG107" s="28">
        <f t="shared" ref="AG107:AH107" si="345">SUM(AG108:AG109)</f>
        <v>71989424.140000001</v>
      </c>
      <c r="AH107" s="28">
        <f t="shared" si="345"/>
        <v>0</v>
      </c>
      <c r="AI107" s="28">
        <f t="shared" ref="AI107" si="346">SUM(AI108:AI109)</f>
        <v>71989424.140000001</v>
      </c>
    </row>
    <row r="108" spans="1:35">
      <c r="A108" s="25" t="s">
        <v>98</v>
      </c>
      <c r="B108" s="6" t="s">
        <v>35</v>
      </c>
      <c r="C108" s="26">
        <v>95305653.349999994</v>
      </c>
      <c r="D108" s="26">
        <v>3850712</v>
      </c>
      <c r="E108" s="26">
        <f t="shared" si="151"/>
        <v>99156365.349999994</v>
      </c>
      <c r="F108" s="26">
        <v>6911741.6600000001</v>
      </c>
      <c r="G108" s="26">
        <f t="shared" si="151"/>
        <v>106068107.00999999</v>
      </c>
      <c r="H108" s="26">
        <v>6251774.46</v>
      </c>
      <c r="I108" s="26">
        <f t="shared" si="151"/>
        <v>112319881.46999998</v>
      </c>
      <c r="J108" s="26">
        <v>4497.8</v>
      </c>
      <c r="K108" s="26">
        <f t="shared" si="151"/>
        <v>112324379.26999998</v>
      </c>
      <c r="L108" s="26">
        <v>0</v>
      </c>
      <c r="M108" s="46">
        <f t="shared" si="151"/>
        <v>112324379.26999998</v>
      </c>
      <c r="N108" s="69">
        <v>69502922.629999995</v>
      </c>
      <c r="O108" s="26">
        <v>0</v>
      </c>
      <c r="P108" s="26">
        <f t="shared" ref="P108:P109" si="347">N108+O108</f>
        <v>69502922.629999995</v>
      </c>
      <c r="Q108" s="26">
        <v>0</v>
      </c>
      <c r="R108" s="26">
        <f t="shared" ref="R108:R109" si="348">P108+Q108</f>
        <v>69502922.629999995</v>
      </c>
      <c r="S108" s="26">
        <v>0</v>
      </c>
      <c r="T108" s="26">
        <f t="shared" ref="T108:T109" si="349">R108+S108</f>
        <v>69502922.629999995</v>
      </c>
      <c r="U108" s="26">
        <v>0</v>
      </c>
      <c r="V108" s="26">
        <f t="shared" ref="V108:V109" si="350">T108+U108</f>
        <v>69502922.629999995</v>
      </c>
      <c r="W108" s="26">
        <v>0</v>
      </c>
      <c r="X108" s="70">
        <f t="shared" ref="X108:X109" si="351">V108+W108</f>
        <v>69502922.629999995</v>
      </c>
      <c r="Y108" s="53">
        <v>67876422.629999995</v>
      </c>
      <c r="Z108" s="26">
        <v>0</v>
      </c>
      <c r="AA108" s="26">
        <f t="shared" ref="AA108:AA109" si="352">Y108+Z108</f>
        <v>67876422.629999995</v>
      </c>
      <c r="AB108" s="26">
        <v>0</v>
      </c>
      <c r="AC108" s="26">
        <f t="shared" ref="AC108:AC109" si="353">AA108+AB108</f>
        <v>67876422.629999995</v>
      </c>
      <c r="AD108" s="26">
        <v>0</v>
      </c>
      <c r="AE108" s="26">
        <f t="shared" ref="AE108:AE109" si="354">AC108+AD108</f>
        <v>67876422.629999995</v>
      </c>
      <c r="AF108" s="26">
        <v>0</v>
      </c>
      <c r="AG108" s="26">
        <f t="shared" ref="AG108:AG109" si="355">AE108+AF108</f>
        <v>67876422.629999995</v>
      </c>
      <c r="AH108" s="26">
        <v>0</v>
      </c>
      <c r="AI108" s="26">
        <f t="shared" ref="AI108:AI109" si="356">AG108+AH108</f>
        <v>67876422.629999995</v>
      </c>
    </row>
    <row r="109" spans="1:35" ht="31.5">
      <c r="A109" s="25" t="s">
        <v>99</v>
      </c>
      <c r="B109" s="6" t="s">
        <v>36</v>
      </c>
      <c r="C109" s="26">
        <v>3948831.94</v>
      </c>
      <c r="D109" s="26">
        <v>0</v>
      </c>
      <c r="E109" s="26">
        <f t="shared" si="151"/>
        <v>3948831.94</v>
      </c>
      <c r="F109" s="26">
        <v>0</v>
      </c>
      <c r="G109" s="26">
        <f t="shared" si="151"/>
        <v>3948831.94</v>
      </c>
      <c r="H109" s="26">
        <v>-300000</v>
      </c>
      <c r="I109" s="26">
        <f t="shared" si="151"/>
        <v>3648831.94</v>
      </c>
      <c r="J109" s="26">
        <v>8361.6</v>
      </c>
      <c r="K109" s="26">
        <f t="shared" si="151"/>
        <v>3657193.54</v>
      </c>
      <c r="L109" s="26">
        <v>0</v>
      </c>
      <c r="M109" s="46">
        <f t="shared" si="151"/>
        <v>3657193.54</v>
      </c>
      <c r="N109" s="69">
        <v>3888280.54</v>
      </c>
      <c r="O109" s="26">
        <v>0</v>
      </c>
      <c r="P109" s="26">
        <f t="shared" si="347"/>
        <v>3888280.54</v>
      </c>
      <c r="Q109" s="26">
        <v>0</v>
      </c>
      <c r="R109" s="26">
        <f t="shared" si="348"/>
        <v>3888280.54</v>
      </c>
      <c r="S109" s="26">
        <v>0</v>
      </c>
      <c r="T109" s="26">
        <f t="shared" si="349"/>
        <v>3888280.54</v>
      </c>
      <c r="U109" s="26">
        <v>0</v>
      </c>
      <c r="V109" s="26">
        <f t="shared" si="350"/>
        <v>3888280.54</v>
      </c>
      <c r="W109" s="26">
        <v>0</v>
      </c>
      <c r="X109" s="70">
        <f t="shared" si="351"/>
        <v>3888280.54</v>
      </c>
      <c r="Y109" s="53">
        <v>4113001.51</v>
      </c>
      <c r="Z109" s="26">
        <v>0</v>
      </c>
      <c r="AA109" s="26">
        <f t="shared" si="352"/>
        <v>4113001.51</v>
      </c>
      <c r="AB109" s="26">
        <v>0</v>
      </c>
      <c r="AC109" s="26">
        <f t="shared" si="353"/>
        <v>4113001.51</v>
      </c>
      <c r="AD109" s="26">
        <v>0</v>
      </c>
      <c r="AE109" s="26">
        <f t="shared" si="354"/>
        <v>4113001.51</v>
      </c>
      <c r="AF109" s="26">
        <v>0</v>
      </c>
      <c r="AG109" s="26">
        <f t="shared" si="355"/>
        <v>4113001.51</v>
      </c>
      <c r="AH109" s="26">
        <v>0</v>
      </c>
      <c r="AI109" s="26">
        <f t="shared" si="356"/>
        <v>4113001.51</v>
      </c>
    </row>
    <row r="110" spans="1:35" s="24" customFormat="1">
      <c r="A110" s="23" t="s">
        <v>100</v>
      </c>
      <c r="B110" s="14" t="s">
        <v>37</v>
      </c>
      <c r="C110" s="28">
        <f>SUM(C111:C114)</f>
        <v>112558707.7</v>
      </c>
      <c r="D110" s="28">
        <f t="shared" ref="D110:M110" si="357">SUM(D111:D114)</f>
        <v>83041718.700000003</v>
      </c>
      <c r="E110" s="28">
        <f t="shared" si="357"/>
        <v>195600426.39999998</v>
      </c>
      <c r="F110" s="28">
        <f t="shared" si="357"/>
        <v>-514623.4</v>
      </c>
      <c r="G110" s="28">
        <f t="shared" si="357"/>
        <v>195085803</v>
      </c>
      <c r="H110" s="28">
        <f t="shared" si="357"/>
        <v>-21288901.440000001</v>
      </c>
      <c r="I110" s="28">
        <f t="shared" si="357"/>
        <v>173796901.56</v>
      </c>
      <c r="J110" s="28">
        <f t="shared" si="357"/>
        <v>-4249444.7300000004</v>
      </c>
      <c r="K110" s="28">
        <f t="shared" si="357"/>
        <v>169547456.82999998</v>
      </c>
      <c r="L110" s="28">
        <f t="shared" si="357"/>
        <v>0</v>
      </c>
      <c r="M110" s="48">
        <f t="shared" si="357"/>
        <v>169547456.82999998</v>
      </c>
      <c r="N110" s="73">
        <f>SUM(N111:N114)</f>
        <v>95776530.480000004</v>
      </c>
      <c r="O110" s="28">
        <f t="shared" ref="O110" si="358">SUM(O111:O114)</f>
        <v>191725554.34999999</v>
      </c>
      <c r="P110" s="28">
        <f t="shared" ref="P110" si="359">SUM(P111:P114)</f>
        <v>287502084.82999998</v>
      </c>
      <c r="Q110" s="28">
        <f t="shared" ref="Q110" si="360">SUM(Q111:Q114)</f>
        <v>-1938196.25</v>
      </c>
      <c r="R110" s="28">
        <f t="shared" ref="R110" si="361">SUM(R111:R114)</f>
        <v>285563888.57999998</v>
      </c>
      <c r="S110" s="28">
        <f t="shared" ref="S110" si="362">SUM(S111:S114)</f>
        <v>0</v>
      </c>
      <c r="T110" s="28">
        <f t="shared" ref="T110" si="363">SUM(T111:T114)</f>
        <v>285563888.57999998</v>
      </c>
      <c r="U110" s="28">
        <f t="shared" ref="U110" si="364">SUM(U111:U114)</f>
        <v>0</v>
      </c>
      <c r="V110" s="28">
        <f t="shared" ref="V110" si="365">SUM(V111:V114)</f>
        <v>285563888.57999998</v>
      </c>
      <c r="W110" s="28">
        <f t="shared" ref="W110" si="366">SUM(W111:W114)</f>
        <v>0</v>
      </c>
      <c r="X110" s="74">
        <f t="shared" ref="X110" si="367">SUM(X111:X114)</f>
        <v>285563888.57999998</v>
      </c>
      <c r="Y110" s="55">
        <f>SUM(Y111:Y114)</f>
        <v>86473547.870000005</v>
      </c>
      <c r="Z110" s="28">
        <f t="shared" ref="Z110" si="368">SUM(Z111:Z114)</f>
        <v>-2561181.17</v>
      </c>
      <c r="AA110" s="28">
        <f t="shared" ref="AA110" si="369">SUM(AA111:AA114)</f>
        <v>83912366.700000003</v>
      </c>
      <c r="AB110" s="28">
        <f t="shared" ref="AB110" si="370">SUM(AB111:AB114)</f>
        <v>0</v>
      </c>
      <c r="AC110" s="28">
        <f t="shared" ref="AC110:AD110" si="371">SUM(AC111:AC114)</f>
        <v>83912366.700000003</v>
      </c>
      <c r="AD110" s="28">
        <f t="shared" si="371"/>
        <v>0</v>
      </c>
      <c r="AE110" s="28">
        <f t="shared" ref="AE110:AF110" si="372">SUM(AE111:AE114)</f>
        <v>83912366.700000003</v>
      </c>
      <c r="AF110" s="28">
        <f t="shared" si="372"/>
        <v>0</v>
      </c>
      <c r="AG110" s="28">
        <f t="shared" ref="AG110:AH110" si="373">SUM(AG111:AG114)</f>
        <v>83912366.700000003</v>
      </c>
      <c r="AH110" s="28">
        <f t="shared" si="373"/>
        <v>0</v>
      </c>
      <c r="AI110" s="28">
        <f t="shared" ref="AI110" si="374">SUM(AI111:AI114)</f>
        <v>83912366.700000003</v>
      </c>
    </row>
    <row r="111" spans="1:35">
      <c r="A111" s="25" t="s">
        <v>101</v>
      </c>
      <c r="B111" s="6" t="s">
        <v>38</v>
      </c>
      <c r="C111" s="26">
        <v>2000000</v>
      </c>
      <c r="D111" s="26">
        <v>1345600</v>
      </c>
      <c r="E111" s="26">
        <f t="shared" si="151"/>
        <v>3345600</v>
      </c>
      <c r="F111" s="26">
        <v>0</v>
      </c>
      <c r="G111" s="26">
        <f t="shared" si="151"/>
        <v>3345600</v>
      </c>
      <c r="H111" s="26">
        <v>527600</v>
      </c>
      <c r="I111" s="26">
        <f t="shared" si="151"/>
        <v>3873200</v>
      </c>
      <c r="J111" s="26">
        <v>0</v>
      </c>
      <c r="K111" s="26">
        <f t="shared" si="151"/>
        <v>3873200</v>
      </c>
      <c r="L111" s="26">
        <v>0</v>
      </c>
      <c r="M111" s="46">
        <f t="shared" si="151"/>
        <v>3873200</v>
      </c>
      <c r="N111" s="69">
        <v>2000000</v>
      </c>
      <c r="O111" s="26">
        <v>0</v>
      </c>
      <c r="P111" s="26">
        <f t="shared" ref="P111:P114" si="375">N111+O111</f>
        <v>2000000</v>
      </c>
      <c r="Q111" s="26">
        <v>0</v>
      </c>
      <c r="R111" s="26">
        <f t="shared" ref="R111:R114" si="376">P111+Q111</f>
        <v>2000000</v>
      </c>
      <c r="S111" s="26">
        <v>0</v>
      </c>
      <c r="T111" s="26">
        <f t="shared" ref="T111:T114" si="377">R111+S111</f>
        <v>2000000</v>
      </c>
      <c r="U111" s="26">
        <v>0</v>
      </c>
      <c r="V111" s="26">
        <f t="shared" ref="V111:V114" si="378">T111+U111</f>
        <v>2000000</v>
      </c>
      <c r="W111" s="26">
        <v>0</v>
      </c>
      <c r="X111" s="70">
        <f t="shared" ref="X111:X114" si="379">V111+W111</f>
        <v>2000000</v>
      </c>
      <c r="Y111" s="53">
        <v>2000000</v>
      </c>
      <c r="Z111" s="26">
        <v>0</v>
      </c>
      <c r="AA111" s="26">
        <f t="shared" ref="AA111:AA114" si="380">Y111+Z111</f>
        <v>2000000</v>
      </c>
      <c r="AB111" s="26">
        <v>0</v>
      </c>
      <c r="AC111" s="26">
        <f t="shared" ref="AC111:AC114" si="381">AA111+AB111</f>
        <v>2000000</v>
      </c>
      <c r="AD111" s="26">
        <v>0</v>
      </c>
      <c r="AE111" s="26">
        <f t="shared" ref="AE111:AE114" si="382">AC111+AD111</f>
        <v>2000000</v>
      </c>
      <c r="AF111" s="26">
        <v>0</v>
      </c>
      <c r="AG111" s="26">
        <f t="shared" ref="AG111:AG114" si="383">AE111+AF111</f>
        <v>2000000</v>
      </c>
      <c r="AH111" s="26">
        <v>0</v>
      </c>
      <c r="AI111" s="26">
        <f t="shared" ref="AI111:AI114" si="384">AG111+AH111</f>
        <v>2000000</v>
      </c>
    </row>
    <row r="112" spans="1:35">
      <c r="A112" s="25" t="s">
        <v>102</v>
      </c>
      <c r="B112" s="6" t="s">
        <v>39</v>
      </c>
      <c r="C112" s="26">
        <v>2646000</v>
      </c>
      <c r="D112" s="26">
        <v>83272244.900000006</v>
      </c>
      <c r="E112" s="26">
        <f t="shared" si="151"/>
        <v>85918244.900000006</v>
      </c>
      <c r="F112" s="26">
        <v>-77960.2</v>
      </c>
      <c r="G112" s="26">
        <f t="shared" si="151"/>
        <v>85840284.700000003</v>
      </c>
      <c r="H112" s="26">
        <v>0</v>
      </c>
      <c r="I112" s="26">
        <f t="shared" si="151"/>
        <v>85840284.700000003</v>
      </c>
      <c r="J112" s="26">
        <v>2671332.5</v>
      </c>
      <c r="K112" s="26">
        <f t="shared" si="151"/>
        <v>88511617.200000003</v>
      </c>
      <c r="L112" s="26">
        <v>0</v>
      </c>
      <c r="M112" s="46">
        <f t="shared" si="151"/>
        <v>88511617.200000003</v>
      </c>
      <c r="N112" s="69">
        <v>2200000</v>
      </c>
      <c r="O112" s="26">
        <v>191881428.56999999</v>
      </c>
      <c r="P112" s="26">
        <f t="shared" si="375"/>
        <v>194081428.56999999</v>
      </c>
      <c r="Q112" s="26">
        <v>-1938196.25</v>
      </c>
      <c r="R112" s="26">
        <f t="shared" si="376"/>
        <v>192143232.31999999</v>
      </c>
      <c r="S112" s="26">
        <v>0</v>
      </c>
      <c r="T112" s="26">
        <f t="shared" si="377"/>
        <v>192143232.31999999</v>
      </c>
      <c r="U112" s="26">
        <v>0</v>
      </c>
      <c r="V112" s="26">
        <f t="shared" si="378"/>
        <v>192143232.31999999</v>
      </c>
      <c r="W112" s="26">
        <v>0</v>
      </c>
      <c r="X112" s="70">
        <f t="shared" si="379"/>
        <v>192143232.31999999</v>
      </c>
      <c r="Y112" s="53">
        <v>84000</v>
      </c>
      <c r="Z112" s="26">
        <v>0</v>
      </c>
      <c r="AA112" s="26">
        <f t="shared" si="380"/>
        <v>84000</v>
      </c>
      <c r="AB112" s="26">
        <v>0</v>
      </c>
      <c r="AC112" s="26">
        <f t="shared" si="381"/>
        <v>84000</v>
      </c>
      <c r="AD112" s="26">
        <v>0</v>
      </c>
      <c r="AE112" s="26">
        <f t="shared" si="382"/>
        <v>84000</v>
      </c>
      <c r="AF112" s="26">
        <v>0</v>
      </c>
      <c r="AG112" s="26">
        <f t="shared" si="383"/>
        <v>84000</v>
      </c>
      <c r="AH112" s="26">
        <v>0</v>
      </c>
      <c r="AI112" s="26">
        <f t="shared" si="384"/>
        <v>84000</v>
      </c>
    </row>
    <row r="113" spans="1:35">
      <c r="A113" s="25" t="s">
        <v>103</v>
      </c>
      <c r="B113" s="6" t="s">
        <v>40</v>
      </c>
      <c r="C113" s="26">
        <v>107312707.7</v>
      </c>
      <c r="D113" s="26">
        <v>-1989077.4</v>
      </c>
      <c r="E113" s="26">
        <f t="shared" si="151"/>
        <v>105323630.3</v>
      </c>
      <c r="F113" s="26">
        <v>-436663.2</v>
      </c>
      <c r="G113" s="26">
        <f t="shared" si="151"/>
        <v>104886967.09999999</v>
      </c>
      <c r="H113" s="26">
        <v>-21816501.440000001</v>
      </c>
      <c r="I113" s="26">
        <f t="shared" si="151"/>
        <v>83070465.659999996</v>
      </c>
      <c r="J113" s="26">
        <v>-6920777.2300000004</v>
      </c>
      <c r="K113" s="26">
        <f t="shared" si="151"/>
        <v>76149688.429999992</v>
      </c>
      <c r="L113" s="26">
        <v>0</v>
      </c>
      <c r="M113" s="46">
        <f t="shared" si="151"/>
        <v>76149688.429999992</v>
      </c>
      <c r="N113" s="69">
        <v>90976530.480000004</v>
      </c>
      <c r="O113" s="26">
        <v>-155874.22</v>
      </c>
      <c r="P113" s="26">
        <f t="shared" si="375"/>
        <v>90820656.260000005</v>
      </c>
      <c r="Q113" s="26">
        <v>0</v>
      </c>
      <c r="R113" s="26">
        <f t="shared" si="376"/>
        <v>90820656.260000005</v>
      </c>
      <c r="S113" s="26">
        <v>0</v>
      </c>
      <c r="T113" s="26">
        <f t="shared" si="377"/>
        <v>90820656.260000005</v>
      </c>
      <c r="U113" s="26">
        <v>0</v>
      </c>
      <c r="V113" s="26">
        <f t="shared" si="378"/>
        <v>90820656.260000005</v>
      </c>
      <c r="W113" s="26">
        <v>0</v>
      </c>
      <c r="X113" s="70">
        <f t="shared" si="379"/>
        <v>90820656.260000005</v>
      </c>
      <c r="Y113" s="53">
        <v>83789547.870000005</v>
      </c>
      <c r="Z113" s="26">
        <v>-2561181.17</v>
      </c>
      <c r="AA113" s="26">
        <f t="shared" si="380"/>
        <v>81228366.700000003</v>
      </c>
      <c r="AB113" s="26">
        <v>0</v>
      </c>
      <c r="AC113" s="26">
        <f t="shared" si="381"/>
        <v>81228366.700000003</v>
      </c>
      <c r="AD113" s="26">
        <v>0</v>
      </c>
      <c r="AE113" s="26">
        <f t="shared" si="382"/>
        <v>81228366.700000003</v>
      </c>
      <c r="AF113" s="26">
        <v>0</v>
      </c>
      <c r="AG113" s="26">
        <f t="shared" si="383"/>
        <v>81228366.700000003</v>
      </c>
      <c r="AH113" s="26">
        <v>0</v>
      </c>
      <c r="AI113" s="26">
        <f t="shared" si="384"/>
        <v>81228366.700000003</v>
      </c>
    </row>
    <row r="114" spans="1:35">
      <c r="A114" s="25" t="s">
        <v>230</v>
      </c>
      <c r="B114" s="6" t="s">
        <v>231</v>
      </c>
      <c r="C114" s="26">
        <v>600000</v>
      </c>
      <c r="D114" s="26">
        <v>412951.2</v>
      </c>
      <c r="E114" s="26">
        <f t="shared" si="151"/>
        <v>1012951.2</v>
      </c>
      <c r="F114" s="26">
        <v>0</v>
      </c>
      <c r="G114" s="26">
        <f t="shared" si="151"/>
        <v>1012951.2</v>
      </c>
      <c r="H114" s="26">
        <v>0</v>
      </c>
      <c r="I114" s="26">
        <f t="shared" si="151"/>
        <v>1012951.2</v>
      </c>
      <c r="J114" s="26">
        <v>0</v>
      </c>
      <c r="K114" s="26">
        <f t="shared" si="151"/>
        <v>1012951.2</v>
      </c>
      <c r="L114" s="26">
        <v>0</v>
      </c>
      <c r="M114" s="46">
        <f t="shared" si="151"/>
        <v>1012951.2</v>
      </c>
      <c r="N114" s="69">
        <v>600000</v>
      </c>
      <c r="O114" s="26">
        <v>0</v>
      </c>
      <c r="P114" s="26">
        <f t="shared" si="375"/>
        <v>600000</v>
      </c>
      <c r="Q114" s="26">
        <v>0</v>
      </c>
      <c r="R114" s="26">
        <f t="shared" si="376"/>
        <v>600000</v>
      </c>
      <c r="S114" s="26">
        <v>0</v>
      </c>
      <c r="T114" s="26">
        <f t="shared" si="377"/>
        <v>600000</v>
      </c>
      <c r="U114" s="26">
        <v>0</v>
      </c>
      <c r="V114" s="26">
        <f t="shared" si="378"/>
        <v>600000</v>
      </c>
      <c r="W114" s="26">
        <v>0</v>
      </c>
      <c r="X114" s="70">
        <f t="shared" si="379"/>
        <v>600000</v>
      </c>
      <c r="Y114" s="53">
        <v>600000</v>
      </c>
      <c r="Z114" s="26">
        <v>0</v>
      </c>
      <c r="AA114" s="26">
        <f t="shared" si="380"/>
        <v>600000</v>
      </c>
      <c r="AB114" s="26">
        <v>0</v>
      </c>
      <c r="AC114" s="26">
        <f t="shared" si="381"/>
        <v>600000</v>
      </c>
      <c r="AD114" s="26">
        <v>0</v>
      </c>
      <c r="AE114" s="26">
        <f t="shared" si="382"/>
        <v>600000</v>
      </c>
      <c r="AF114" s="26">
        <v>0</v>
      </c>
      <c r="AG114" s="26">
        <f t="shared" si="383"/>
        <v>600000</v>
      </c>
      <c r="AH114" s="26">
        <v>0</v>
      </c>
      <c r="AI114" s="26">
        <f t="shared" si="384"/>
        <v>600000</v>
      </c>
    </row>
    <row r="115" spans="1:35" s="24" customFormat="1">
      <c r="A115" s="23" t="s">
        <v>104</v>
      </c>
      <c r="B115" s="14" t="s">
        <v>41</v>
      </c>
      <c r="C115" s="28">
        <f>SUM(C116:C117)</f>
        <v>23906017.129999999</v>
      </c>
      <c r="D115" s="28">
        <f t="shared" ref="D115:M115" si="385">SUM(D116:D117)</f>
        <v>245266.85</v>
      </c>
      <c r="E115" s="28">
        <f t="shared" si="385"/>
        <v>24151283.98</v>
      </c>
      <c r="F115" s="28">
        <f t="shared" si="385"/>
        <v>0</v>
      </c>
      <c r="G115" s="28">
        <f t="shared" si="385"/>
        <v>24151283.98</v>
      </c>
      <c r="H115" s="28">
        <f t="shared" si="385"/>
        <v>3163435.04</v>
      </c>
      <c r="I115" s="28">
        <f t="shared" si="385"/>
        <v>27314719.02</v>
      </c>
      <c r="J115" s="28">
        <f t="shared" si="385"/>
        <v>-168677.72</v>
      </c>
      <c r="K115" s="28">
        <f t="shared" si="385"/>
        <v>27146041.300000001</v>
      </c>
      <c r="L115" s="28">
        <f t="shared" si="385"/>
        <v>0</v>
      </c>
      <c r="M115" s="48">
        <f t="shared" si="385"/>
        <v>27146041.300000001</v>
      </c>
      <c r="N115" s="73">
        <f>SUM(N116:N117)</f>
        <v>20972247.18</v>
      </c>
      <c r="O115" s="28">
        <f t="shared" ref="O115" si="386">SUM(O116:O117)</f>
        <v>0</v>
      </c>
      <c r="P115" s="28">
        <f t="shared" ref="P115" si="387">SUM(P116:P117)</f>
        <v>20972247.18</v>
      </c>
      <c r="Q115" s="28">
        <f t="shared" ref="Q115" si="388">SUM(Q116:Q117)</f>
        <v>0</v>
      </c>
      <c r="R115" s="28">
        <f t="shared" ref="R115" si="389">SUM(R116:R117)</f>
        <v>20972247.18</v>
      </c>
      <c r="S115" s="28">
        <f t="shared" ref="S115" si="390">SUM(S116:S117)</f>
        <v>0</v>
      </c>
      <c r="T115" s="28">
        <f t="shared" ref="T115" si="391">SUM(T116:T117)</f>
        <v>20972247.18</v>
      </c>
      <c r="U115" s="28">
        <f t="shared" ref="U115" si="392">SUM(U116:U117)</f>
        <v>0</v>
      </c>
      <c r="V115" s="28">
        <f t="shared" ref="V115" si="393">SUM(V116:V117)</f>
        <v>20972247.18</v>
      </c>
      <c r="W115" s="28">
        <f t="shared" ref="W115" si="394">SUM(W116:W117)</f>
        <v>0</v>
      </c>
      <c r="X115" s="74">
        <f t="shared" ref="X115" si="395">SUM(X116:X117)</f>
        <v>20972247.18</v>
      </c>
      <c r="Y115" s="55">
        <f>SUM(Y116:Y117)</f>
        <v>20972247.18</v>
      </c>
      <c r="Z115" s="28">
        <f t="shared" ref="Z115" si="396">SUM(Z116:Z117)</f>
        <v>0</v>
      </c>
      <c r="AA115" s="28">
        <f t="shared" ref="AA115" si="397">SUM(AA116:AA117)</f>
        <v>20972247.18</v>
      </c>
      <c r="AB115" s="28">
        <f t="shared" ref="AB115" si="398">SUM(AB116:AB117)</f>
        <v>0</v>
      </c>
      <c r="AC115" s="28">
        <f t="shared" ref="AC115:AD115" si="399">SUM(AC116:AC117)</f>
        <v>20972247.18</v>
      </c>
      <c r="AD115" s="28">
        <f t="shared" si="399"/>
        <v>0</v>
      </c>
      <c r="AE115" s="28">
        <f t="shared" ref="AE115:AF115" si="400">SUM(AE116:AE117)</f>
        <v>20972247.18</v>
      </c>
      <c r="AF115" s="28">
        <f t="shared" si="400"/>
        <v>0</v>
      </c>
      <c r="AG115" s="28">
        <f t="shared" ref="AG115:AH115" si="401">SUM(AG116:AG117)</f>
        <v>20972247.18</v>
      </c>
      <c r="AH115" s="28">
        <f t="shared" si="401"/>
        <v>0</v>
      </c>
      <c r="AI115" s="28">
        <f t="shared" ref="AI115" si="402">SUM(AI116:AI117)</f>
        <v>20972247.18</v>
      </c>
    </row>
    <row r="116" spans="1:35">
      <c r="A116" s="25" t="s">
        <v>105</v>
      </c>
      <c r="B116" s="6" t="s">
        <v>42</v>
      </c>
      <c r="C116" s="26">
        <v>2221000</v>
      </c>
      <c r="D116" s="26">
        <v>207560.59</v>
      </c>
      <c r="E116" s="26">
        <f t="shared" si="151"/>
        <v>2428560.59</v>
      </c>
      <c r="F116" s="26">
        <v>0</v>
      </c>
      <c r="G116" s="26">
        <f t="shared" si="151"/>
        <v>2428560.59</v>
      </c>
      <c r="H116" s="26">
        <v>2000000</v>
      </c>
      <c r="I116" s="26">
        <f t="shared" si="151"/>
        <v>4428560.59</v>
      </c>
      <c r="J116" s="26">
        <v>-168677.72</v>
      </c>
      <c r="K116" s="26">
        <f t="shared" si="151"/>
        <v>4259882.87</v>
      </c>
      <c r="L116" s="26">
        <v>0</v>
      </c>
      <c r="M116" s="46">
        <f t="shared" si="151"/>
        <v>4259882.87</v>
      </c>
      <c r="N116" s="69">
        <v>5621000</v>
      </c>
      <c r="O116" s="26">
        <v>0</v>
      </c>
      <c r="P116" s="26">
        <f t="shared" ref="P116:P117" si="403">N116+O116</f>
        <v>5621000</v>
      </c>
      <c r="Q116" s="26">
        <v>0</v>
      </c>
      <c r="R116" s="26">
        <f t="shared" ref="R116:R117" si="404">P116+Q116</f>
        <v>5621000</v>
      </c>
      <c r="S116" s="26">
        <v>0</v>
      </c>
      <c r="T116" s="26">
        <f t="shared" ref="T116:T117" si="405">R116+S116</f>
        <v>5621000</v>
      </c>
      <c r="U116" s="26">
        <v>0</v>
      </c>
      <c r="V116" s="26">
        <f t="shared" ref="V116:V117" si="406">T116+U116</f>
        <v>5621000</v>
      </c>
      <c r="W116" s="26">
        <v>0</v>
      </c>
      <c r="X116" s="70">
        <f t="shared" ref="X116:X117" si="407">V116+W116</f>
        <v>5621000</v>
      </c>
      <c r="Y116" s="53">
        <v>5621000</v>
      </c>
      <c r="Z116" s="26">
        <v>0</v>
      </c>
      <c r="AA116" s="26">
        <f t="shared" ref="AA116:AA117" si="408">Y116+Z116</f>
        <v>5621000</v>
      </c>
      <c r="AB116" s="26">
        <v>0</v>
      </c>
      <c r="AC116" s="26">
        <f t="shared" ref="AC116:AC117" si="409">AA116+AB116</f>
        <v>5621000</v>
      </c>
      <c r="AD116" s="26">
        <v>0</v>
      </c>
      <c r="AE116" s="26">
        <f t="shared" ref="AE116:AE117" si="410">AC116+AD116</f>
        <v>5621000</v>
      </c>
      <c r="AF116" s="26">
        <v>0</v>
      </c>
      <c r="AG116" s="26">
        <f t="shared" ref="AG116:AG117" si="411">AE116+AF116</f>
        <v>5621000</v>
      </c>
      <c r="AH116" s="26">
        <v>0</v>
      </c>
      <c r="AI116" s="26">
        <f t="shared" ref="AI116:AI117" si="412">AG116+AH116</f>
        <v>5621000</v>
      </c>
    </row>
    <row r="117" spans="1:35">
      <c r="A117" s="25" t="s">
        <v>209</v>
      </c>
      <c r="B117" s="6" t="s">
        <v>210</v>
      </c>
      <c r="C117" s="26">
        <v>21685017.129999999</v>
      </c>
      <c r="D117" s="26">
        <v>37706.26</v>
      </c>
      <c r="E117" s="26">
        <f t="shared" si="151"/>
        <v>21722723.390000001</v>
      </c>
      <c r="F117" s="26">
        <v>0</v>
      </c>
      <c r="G117" s="26">
        <f t="shared" si="151"/>
        <v>21722723.390000001</v>
      </c>
      <c r="H117" s="26">
        <v>1163435.04</v>
      </c>
      <c r="I117" s="26">
        <f t="shared" si="151"/>
        <v>22886158.43</v>
      </c>
      <c r="J117" s="26">
        <v>0</v>
      </c>
      <c r="K117" s="26">
        <f t="shared" si="151"/>
        <v>22886158.43</v>
      </c>
      <c r="L117" s="26">
        <v>0</v>
      </c>
      <c r="M117" s="46">
        <f t="shared" si="151"/>
        <v>22886158.43</v>
      </c>
      <c r="N117" s="69">
        <v>15351247.18</v>
      </c>
      <c r="O117" s="26">
        <v>0</v>
      </c>
      <c r="P117" s="26">
        <f t="shared" si="403"/>
        <v>15351247.18</v>
      </c>
      <c r="Q117" s="26">
        <v>0</v>
      </c>
      <c r="R117" s="26">
        <f t="shared" si="404"/>
        <v>15351247.18</v>
      </c>
      <c r="S117" s="26">
        <v>0</v>
      </c>
      <c r="T117" s="26">
        <f t="shared" si="405"/>
        <v>15351247.18</v>
      </c>
      <c r="U117" s="26">
        <v>0</v>
      </c>
      <c r="V117" s="26">
        <f t="shared" si="406"/>
        <v>15351247.18</v>
      </c>
      <c r="W117" s="26">
        <v>0</v>
      </c>
      <c r="X117" s="70">
        <f t="shared" si="407"/>
        <v>15351247.18</v>
      </c>
      <c r="Y117" s="53">
        <v>15351247.18</v>
      </c>
      <c r="Z117" s="26">
        <v>0</v>
      </c>
      <c r="AA117" s="26">
        <f t="shared" si="408"/>
        <v>15351247.18</v>
      </c>
      <c r="AB117" s="26">
        <v>0</v>
      </c>
      <c r="AC117" s="26">
        <f t="shared" si="409"/>
        <v>15351247.18</v>
      </c>
      <c r="AD117" s="26">
        <v>0</v>
      </c>
      <c r="AE117" s="26">
        <f t="shared" si="410"/>
        <v>15351247.18</v>
      </c>
      <c r="AF117" s="26">
        <v>0</v>
      </c>
      <c r="AG117" s="26">
        <f t="shared" si="411"/>
        <v>15351247.18</v>
      </c>
      <c r="AH117" s="26">
        <v>0</v>
      </c>
      <c r="AI117" s="26">
        <f t="shared" si="412"/>
        <v>15351247.18</v>
      </c>
    </row>
    <row r="118" spans="1:35" s="24" customFormat="1">
      <c r="A118" s="23" t="s">
        <v>106</v>
      </c>
      <c r="B118" s="14" t="s">
        <v>43</v>
      </c>
      <c r="C118" s="28">
        <f>C119</f>
        <v>9500000</v>
      </c>
      <c r="D118" s="28">
        <f t="shared" ref="D118:M118" si="413">D119</f>
        <v>0</v>
      </c>
      <c r="E118" s="28">
        <f t="shared" si="413"/>
        <v>9500000</v>
      </c>
      <c r="F118" s="28">
        <f t="shared" si="413"/>
        <v>0</v>
      </c>
      <c r="G118" s="28">
        <f t="shared" si="413"/>
        <v>9500000</v>
      </c>
      <c r="H118" s="28">
        <f t="shared" si="413"/>
        <v>0</v>
      </c>
      <c r="I118" s="28">
        <f t="shared" si="413"/>
        <v>9500000</v>
      </c>
      <c r="J118" s="28">
        <f t="shared" si="413"/>
        <v>0</v>
      </c>
      <c r="K118" s="28">
        <f t="shared" si="413"/>
        <v>9500000</v>
      </c>
      <c r="L118" s="28">
        <f t="shared" si="413"/>
        <v>0</v>
      </c>
      <c r="M118" s="48">
        <f t="shared" si="413"/>
        <v>9500000</v>
      </c>
      <c r="N118" s="73">
        <f>N119</f>
        <v>9500000</v>
      </c>
      <c r="O118" s="28">
        <f t="shared" ref="O118" si="414">O119</f>
        <v>0</v>
      </c>
      <c r="P118" s="28">
        <f t="shared" ref="P118" si="415">P119</f>
        <v>9500000</v>
      </c>
      <c r="Q118" s="28">
        <f t="shared" ref="Q118" si="416">Q119</f>
        <v>0</v>
      </c>
      <c r="R118" s="28">
        <f t="shared" ref="R118" si="417">R119</f>
        <v>9500000</v>
      </c>
      <c r="S118" s="28">
        <f t="shared" ref="S118" si="418">S119</f>
        <v>0</v>
      </c>
      <c r="T118" s="28">
        <f t="shared" ref="T118" si="419">T119</f>
        <v>9500000</v>
      </c>
      <c r="U118" s="28">
        <f t="shared" ref="U118" si="420">U119</f>
        <v>0</v>
      </c>
      <c r="V118" s="28">
        <f t="shared" ref="V118" si="421">V119</f>
        <v>9500000</v>
      </c>
      <c r="W118" s="28">
        <f t="shared" ref="W118" si="422">W119</f>
        <v>0</v>
      </c>
      <c r="X118" s="74">
        <f t="shared" ref="X118" si="423">X119</f>
        <v>9500000</v>
      </c>
      <c r="Y118" s="55">
        <f>Y119</f>
        <v>9500000</v>
      </c>
      <c r="Z118" s="28">
        <f t="shared" ref="Z118" si="424">Z119</f>
        <v>0</v>
      </c>
      <c r="AA118" s="28">
        <f t="shared" ref="AA118" si="425">AA119</f>
        <v>9500000</v>
      </c>
      <c r="AB118" s="28">
        <f t="shared" ref="AB118" si="426">AB119</f>
        <v>0</v>
      </c>
      <c r="AC118" s="28">
        <f t="shared" ref="AC118:AD118" si="427">AC119</f>
        <v>9500000</v>
      </c>
      <c r="AD118" s="28">
        <f t="shared" si="427"/>
        <v>0</v>
      </c>
      <c r="AE118" s="28">
        <f t="shared" ref="AE118:AF118" si="428">AE119</f>
        <v>9500000</v>
      </c>
      <c r="AF118" s="28">
        <f t="shared" si="428"/>
        <v>0</v>
      </c>
      <c r="AG118" s="28">
        <f t="shared" ref="AG118:AH118" si="429">AG119</f>
        <v>9500000</v>
      </c>
      <c r="AH118" s="28">
        <f t="shared" si="429"/>
        <v>0</v>
      </c>
      <c r="AI118" s="28">
        <f t="shared" ref="AI118" si="430">AI119</f>
        <v>9500000</v>
      </c>
    </row>
    <row r="119" spans="1:35">
      <c r="A119" s="25" t="s">
        <v>107</v>
      </c>
      <c r="B119" s="6" t="s">
        <v>44</v>
      </c>
      <c r="C119" s="29">
        <v>9500000</v>
      </c>
      <c r="D119" s="29">
        <v>0</v>
      </c>
      <c r="E119" s="26">
        <f t="shared" si="151"/>
        <v>9500000</v>
      </c>
      <c r="F119" s="29">
        <v>0</v>
      </c>
      <c r="G119" s="26">
        <f t="shared" si="151"/>
        <v>9500000</v>
      </c>
      <c r="H119" s="29">
        <v>0</v>
      </c>
      <c r="I119" s="26">
        <f t="shared" si="151"/>
        <v>9500000</v>
      </c>
      <c r="J119" s="29">
        <v>0</v>
      </c>
      <c r="K119" s="26">
        <f t="shared" si="151"/>
        <v>9500000</v>
      </c>
      <c r="L119" s="29">
        <v>0</v>
      </c>
      <c r="M119" s="46">
        <f t="shared" si="151"/>
        <v>9500000</v>
      </c>
      <c r="N119" s="75">
        <v>9500000</v>
      </c>
      <c r="O119" s="29">
        <v>0</v>
      </c>
      <c r="P119" s="26">
        <f t="shared" ref="P119" si="431">N119+O119</f>
        <v>9500000</v>
      </c>
      <c r="Q119" s="29">
        <v>0</v>
      </c>
      <c r="R119" s="26">
        <f t="shared" ref="R119" si="432">P119+Q119</f>
        <v>9500000</v>
      </c>
      <c r="S119" s="29">
        <v>0</v>
      </c>
      <c r="T119" s="26">
        <f t="shared" ref="T119" si="433">R119+S119</f>
        <v>9500000</v>
      </c>
      <c r="U119" s="29">
        <v>0</v>
      </c>
      <c r="V119" s="26">
        <f t="shared" ref="V119" si="434">T119+U119</f>
        <v>9500000</v>
      </c>
      <c r="W119" s="29">
        <v>0</v>
      </c>
      <c r="X119" s="70">
        <f t="shared" ref="X119" si="435">V119+W119</f>
        <v>9500000</v>
      </c>
      <c r="Y119" s="56">
        <v>9500000</v>
      </c>
      <c r="Z119" s="29">
        <v>0</v>
      </c>
      <c r="AA119" s="26">
        <f t="shared" ref="AA119" si="436">Y119+Z119</f>
        <v>9500000</v>
      </c>
      <c r="AB119" s="29">
        <v>0</v>
      </c>
      <c r="AC119" s="26">
        <f t="shared" ref="AC119" si="437">AA119+AB119</f>
        <v>9500000</v>
      </c>
      <c r="AD119" s="29">
        <v>0</v>
      </c>
      <c r="AE119" s="26">
        <f t="shared" ref="AE119" si="438">AC119+AD119</f>
        <v>9500000</v>
      </c>
      <c r="AF119" s="29">
        <v>0</v>
      </c>
      <c r="AG119" s="26">
        <f t="shared" ref="AG119" si="439">AE119+AF119</f>
        <v>9500000</v>
      </c>
      <c r="AH119" s="29">
        <v>0</v>
      </c>
      <c r="AI119" s="26">
        <f t="shared" ref="AI119" si="440">AG119+AH119</f>
        <v>9500000</v>
      </c>
    </row>
    <row r="120" spans="1:35" s="24" customFormat="1" ht="47.25">
      <c r="A120" s="23" t="s">
        <v>108</v>
      </c>
      <c r="B120" s="14" t="s">
        <v>45</v>
      </c>
      <c r="C120" s="27">
        <f>C121</f>
        <v>0</v>
      </c>
      <c r="D120" s="27">
        <f t="shared" ref="D120:M120" si="441">D121</f>
        <v>0</v>
      </c>
      <c r="E120" s="27">
        <f t="shared" si="441"/>
        <v>0</v>
      </c>
      <c r="F120" s="27">
        <f t="shared" si="441"/>
        <v>0</v>
      </c>
      <c r="G120" s="27">
        <f t="shared" si="441"/>
        <v>0</v>
      </c>
      <c r="H120" s="27">
        <f t="shared" si="441"/>
        <v>0</v>
      </c>
      <c r="I120" s="27">
        <f t="shared" si="441"/>
        <v>0</v>
      </c>
      <c r="J120" s="27">
        <f t="shared" si="441"/>
        <v>0</v>
      </c>
      <c r="K120" s="27">
        <f t="shared" si="441"/>
        <v>0</v>
      </c>
      <c r="L120" s="27">
        <f t="shared" si="441"/>
        <v>0</v>
      </c>
      <c r="M120" s="47">
        <f t="shared" si="441"/>
        <v>0</v>
      </c>
      <c r="N120" s="71">
        <f>N121</f>
        <v>0</v>
      </c>
      <c r="O120" s="27">
        <f t="shared" ref="O120" si="442">O121</f>
        <v>0</v>
      </c>
      <c r="P120" s="27">
        <f t="shared" ref="P120" si="443">P121</f>
        <v>0</v>
      </c>
      <c r="Q120" s="27">
        <f t="shared" ref="Q120" si="444">Q121</f>
        <v>0</v>
      </c>
      <c r="R120" s="27">
        <f t="shared" ref="R120" si="445">R121</f>
        <v>0</v>
      </c>
      <c r="S120" s="27">
        <f t="shared" ref="S120" si="446">S121</f>
        <v>0</v>
      </c>
      <c r="T120" s="27">
        <f t="shared" ref="T120" si="447">T121</f>
        <v>0</v>
      </c>
      <c r="U120" s="27">
        <f t="shared" ref="U120" si="448">U121</f>
        <v>0</v>
      </c>
      <c r="V120" s="27">
        <f t="shared" ref="V120" si="449">V121</f>
        <v>0</v>
      </c>
      <c r="W120" s="27">
        <f t="shared" ref="W120" si="450">W121</f>
        <v>0</v>
      </c>
      <c r="X120" s="72">
        <f t="shared" ref="X120" si="451">X121</f>
        <v>0</v>
      </c>
      <c r="Y120" s="54">
        <f>Y121</f>
        <v>0</v>
      </c>
      <c r="Z120" s="27">
        <f t="shared" ref="Z120" si="452">Z121</f>
        <v>0</v>
      </c>
      <c r="AA120" s="27">
        <f t="shared" ref="AA120" si="453">AA121</f>
        <v>0</v>
      </c>
      <c r="AB120" s="27">
        <f t="shared" ref="AB120" si="454">AB121</f>
        <v>0</v>
      </c>
      <c r="AC120" s="27">
        <f t="shared" ref="AC120:AD120" si="455">AC121</f>
        <v>0</v>
      </c>
      <c r="AD120" s="27">
        <f t="shared" si="455"/>
        <v>0</v>
      </c>
      <c r="AE120" s="27">
        <f t="shared" ref="AE120:AF120" si="456">AE121</f>
        <v>0</v>
      </c>
      <c r="AF120" s="27">
        <f t="shared" si="456"/>
        <v>0</v>
      </c>
      <c r="AG120" s="27">
        <f t="shared" ref="AG120:AH120" si="457">AG121</f>
        <v>0</v>
      </c>
      <c r="AH120" s="27">
        <f t="shared" si="457"/>
        <v>0</v>
      </c>
      <c r="AI120" s="27">
        <f t="shared" ref="AI120" si="458">AI121</f>
        <v>0</v>
      </c>
    </row>
    <row r="121" spans="1:35" ht="31.5">
      <c r="A121" s="25" t="s">
        <v>109</v>
      </c>
      <c r="B121" s="6" t="s">
        <v>46</v>
      </c>
      <c r="C121" s="5">
        <v>0</v>
      </c>
      <c r="D121" s="5">
        <v>0</v>
      </c>
      <c r="E121" s="26">
        <f t="shared" si="151"/>
        <v>0</v>
      </c>
      <c r="F121" s="5">
        <v>0</v>
      </c>
      <c r="G121" s="26">
        <f t="shared" si="151"/>
        <v>0</v>
      </c>
      <c r="H121" s="5">
        <v>0</v>
      </c>
      <c r="I121" s="26">
        <f t="shared" si="151"/>
        <v>0</v>
      </c>
      <c r="J121" s="5">
        <v>0</v>
      </c>
      <c r="K121" s="26">
        <f t="shared" si="151"/>
        <v>0</v>
      </c>
      <c r="L121" s="5">
        <v>0</v>
      </c>
      <c r="M121" s="46">
        <f t="shared" si="151"/>
        <v>0</v>
      </c>
      <c r="N121" s="76">
        <v>0</v>
      </c>
      <c r="O121" s="5">
        <v>0</v>
      </c>
      <c r="P121" s="26">
        <f t="shared" ref="P121:P122" si="459">N121+O121</f>
        <v>0</v>
      </c>
      <c r="Q121" s="5">
        <v>0</v>
      </c>
      <c r="R121" s="26">
        <f t="shared" ref="R121:R122" si="460">P121+Q121</f>
        <v>0</v>
      </c>
      <c r="S121" s="5">
        <v>0</v>
      </c>
      <c r="T121" s="26">
        <f t="shared" ref="T121:T122" si="461">R121+S121</f>
        <v>0</v>
      </c>
      <c r="U121" s="5">
        <v>0</v>
      </c>
      <c r="V121" s="26">
        <f t="shared" ref="V121:V122" si="462">T121+U121</f>
        <v>0</v>
      </c>
      <c r="W121" s="5">
        <v>0</v>
      </c>
      <c r="X121" s="70">
        <f t="shared" ref="X121:X122" si="463">V121+W121</f>
        <v>0</v>
      </c>
      <c r="Y121" s="57">
        <v>0</v>
      </c>
      <c r="Z121" s="5">
        <v>0</v>
      </c>
      <c r="AA121" s="26">
        <f t="shared" ref="AA121:AA122" si="464">Y121+Z121</f>
        <v>0</v>
      </c>
      <c r="AB121" s="5">
        <v>0</v>
      </c>
      <c r="AC121" s="26">
        <f t="shared" ref="AC121:AC122" si="465">AA121+AB121</f>
        <v>0</v>
      </c>
      <c r="AD121" s="5">
        <v>0</v>
      </c>
      <c r="AE121" s="26">
        <f t="shared" ref="AE121:AE122" si="466">AC121+AD121</f>
        <v>0</v>
      </c>
      <c r="AF121" s="5">
        <v>0</v>
      </c>
      <c r="AG121" s="26">
        <f t="shared" ref="AG121:AG122" si="467">AE121+AF121</f>
        <v>0</v>
      </c>
      <c r="AH121" s="5">
        <v>0</v>
      </c>
      <c r="AI121" s="26">
        <f t="shared" ref="AI121:AI122" si="468">AG121+AH121</f>
        <v>0</v>
      </c>
    </row>
    <row r="122" spans="1:35" s="24" customFormat="1" ht="16.5" thickBot="1">
      <c r="A122" s="23"/>
      <c r="B122" s="14" t="s">
        <v>183</v>
      </c>
      <c r="C122" s="4">
        <v>0</v>
      </c>
      <c r="D122" s="4">
        <v>0</v>
      </c>
      <c r="E122" s="27">
        <f t="shared" si="151"/>
        <v>0</v>
      </c>
      <c r="F122" s="4">
        <v>0</v>
      </c>
      <c r="G122" s="27">
        <f t="shared" si="151"/>
        <v>0</v>
      </c>
      <c r="H122" s="4">
        <v>0</v>
      </c>
      <c r="I122" s="27">
        <f t="shared" si="151"/>
        <v>0</v>
      </c>
      <c r="J122" s="4">
        <v>0</v>
      </c>
      <c r="K122" s="27">
        <f t="shared" si="151"/>
        <v>0</v>
      </c>
      <c r="L122" s="4">
        <v>0</v>
      </c>
      <c r="M122" s="47">
        <f t="shared" si="151"/>
        <v>0</v>
      </c>
      <c r="N122" s="77">
        <v>192609863.81999999</v>
      </c>
      <c r="O122" s="78">
        <v>-584026.96</v>
      </c>
      <c r="P122" s="79">
        <f t="shared" si="459"/>
        <v>192025836.85999998</v>
      </c>
      <c r="Q122" s="78">
        <v>611927.35</v>
      </c>
      <c r="R122" s="79">
        <f t="shared" si="460"/>
        <v>192637764.20999998</v>
      </c>
      <c r="S122" s="78">
        <v>0</v>
      </c>
      <c r="T122" s="79">
        <f t="shared" si="461"/>
        <v>192637764.20999998</v>
      </c>
      <c r="U122" s="78">
        <v>0</v>
      </c>
      <c r="V122" s="79">
        <f t="shared" si="462"/>
        <v>192637764.20999998</v>
      </c>
      <c r="W122" s="78">
        <v>0</v>
      </c>
      <c r="X122" s="80">
        <f t="shared" si="463"/>
        <v>192637764.20999998</v>
      </c>
      <c r="Y122" s="52">
        <v>224610361.09</v>
      </c>
      <c r="Z122" s="4">
        <v>-504779.24</v>
      </c>
      <c r="AA122" s="27">
        <f t="shared" si="464"/>
        <v>224105581.84999999</v>
      </c>
      <c r="AB122" s="4">
        <v>611927.35</v>
      </c>
      <c r="AC122" s="27">
        <f t="shared" si="465"/>
        <v>224717509.19999999</v>
      </c>
      <c r="AD122" s="4">
        <v>0</v>
      </c>
      <c r="AE122" s="27">
        <f t="shared" si="466"/>
        <v>224717509.19999999</v>
      </c>
      <c r="AF122" s="4">
        <v>0</v>
      </c>
      <c r="AG122" s="27">
        <f t="shared" si="467"/>
        <v>224717509.19999999</v>
      </c>
      <c r="AH122" s="4">
        <v>0</v>
      </c>
      <c r="AI122" s="27">
        <f t="shared" si="468"/>
        <v>224717509.19999999</v>
      </c>
    </row>
    <row r="123" spans="1:35">
      <c r="A123" s="1"/>
      <c r="B123" s="1"/>
    </row>
    <row r="124" spans="1:35">
      <c r="A124" s="1"/>
      <c r="B124" s="1"/>
    </row>
    <row r="125" spans="1:35">
      <c r="A125" s="1"/>
      <c r="B125" s="1"/>
    </row>
  </sheetData>
  <mergeCells count="5">
    <mergeCell ref="A3:A4"/>
    <mergeCell ref="B3:B4"/>
    <mergeCell ref="N3:X3"/>
    <mergeCell ref="Y3:AI3"/>
    <mergeCell ref="C3:M3"/>
  </mergeCells>
  <pageMargins left="0.37" right="0.33" top="0.74803149606299213" bottom="0.74803149606299213" header="0.31496062992125984" footer="0.31496062992125984"/>
  <pageSetup paperSize="9" scale="1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</dc:creator>
  <cp:lastModifiedBy>Pshonyak</cp:lastModifiedBy>
  <cp:lastPrinted>2025-02-21T05:39:43Z</cp:lastPrinted>
  <dcterms:created xsi:type="dcterms:W3CDTF">2021-04-06T05:25:08Z</dcterms:created>
  <dcterms:modified xsi:type="dcterms:W3CDTF">2025-04-21T05:44:08Z</dcterms:modified>
</cp:coreProperties>
</file>